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hidePivotFieldList="1" defaultThemeVersion="124226"/>
  <bookViews>
    <workbookView xWindow="0" yWindow="1080" windowWidth="23040" windowHeight="6675" tabRatio="95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 name="Instruction" sheetId="76" state="hidden" r:id="rId18"/>
    <sheet name="Sheet7" sheetId="87"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5">'14. LCR'!$A$1:$K$25</definedName>
    <definedName name="_xlnm.Print_Area" localSheetId="2">'2. RC'!$A$1:$H$41</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C6" i="69" l="1"/>
  <c r="H17" i="75" l="1"/>
  <c r="C25" i="69"/>
  <c r="I14" i="37" l="1"/>
  <c r="C17" i="6" l="1"/>
  <c r="C16" i="6"/>
  <c r="C15" i="6"/>
  <c r="G22" i="75" l="1"/>
  <c r="F22" i="75"/>
  <c r="E35" i="75" l="1"/>
  <c r="H35" i="75"/>
  <c r="E36" i="75"/>
  <c r="H36" i="75"/>
  <c r="E37" i="75"/>
  <c r="H37" i="75"/>
  <c r="E38" i="75"/>
  <c r="H38" i="75"/>
  <c r="E39" i="75"/>
  <c r="H39" i="75"/>
  <c r="E40" i="75"/>
  <c r="H40" i="75"/>
  <c r="E45" i="75"/>
  <c r="H45" i="75"/>
  <c r="E46" i="75"/>
  <c r="H46" i="75"/>
  <c r="E47" i="75"/>
  <c r="H47" i="75"/>
  <c r="E48" i="75"/>
  <c r="H48" i="75"/>
  <c r="E49" i="75"/>
  <c r="H49" i="75"/>
  <c r="E50" i="75"/>
  <c r="H50" i="75"/>
  <c r="E51" i="75"/>
  <c r="H51" i="75"/>
  <c r="E52" i="75"/>
  <c r="H52" i="75"/>
  <c r="E53" i="75"/>
  <c r="H53" i="75"/>
  <c r="H44" i="75" l="1"/>
  <c r="H43" i="75"/>
  <c r="H42" i="75"/>
  <c r="H41" i="75"/>
  <c r="H34" i="75"/>
  <c r="H33" i="75"/>
  <c r="H31" i="75"/>
  <c r="H30" i="75"/>
  <c r="H29" i="75"/>
  <c r="H28" i="75"/>
  <c r="H27" i="75"/>
  <c r="H26" i="75"/>
  <c r="H25" i="75"/>
  <c r="H24" i="75"/>
  <c r="H23" i="75"/>
  <c r="H22" i="75"/>
  <c r="H21" i="75"/>
  <c r="H20" i="75"/>
  <c r="H16" i="75"/>
  <c r="H15" i="75"/>
  <c r="H14" i="75"/>
  <c r="H12" i="75"/>
  <c r="H11" i="75"/>
  <c r="H10" i="75"/>
  <c r="H9" i="75"/>
  <c r="H8" i="75"/>
  <c r="H7" i="75"/>
  <c r="D31" i="62" l="1"/>
  <c r="C31" i="62"/>
  <c r="E31" i="62" l="1"/>
  <c r="D6" i="71" l="1"/>
  <c r="D13" i="71" s="1"/>
  <c r="C6" i="71"/>
  <c r="I25" i="36" l="1"/>
  <c r="H23" i="36"/>
  <c r="C36" i="6" s="1"/>
  <c r="G24" i="36"/>
  <c r="G23" i="36"/>
  <c r="F24" i="36"/>
  <c r="F23" i="36"/>
  <c r="G25" i="36" l="1"/>
  <c r="J25" i="36"/>
  <c r="F25" i="36"/>
  <c r="H24" i="36"/>
  <c r="K25" i="36"/>
  <c r="H25" i="36" l="1"/>
  <c r="C37" i="6"/>
  <c r="C38" i="6" s="1"/>
  <c r="E8" i="53"/>
  <c r="E10" i="53"/>
  <c r="E11" i="53"/>
  <c r="E12" i="53"/>
  <c r="E13" i="53"/>
  <c r="E14" i="53"/>
  <c r="E15" i="53"/>
  <c r="E16" i="53"/>
  <c r="E17" i="53"/>
  <c r="E19" i="53"/>
  <c r="E20" i="53"/>
  <c r="C30" i="53"/>
  <c r="E24" i="53"/>
  <c r="E25" i="53"/>
  <c r="E26" i="53"/>
  <c r="E28" i="53"/>
  <c r="E29" i="53"/>
  <c r="C34" i="53"/>
  <c r="D34" i="53"/>
  <c r="D45" i="53" s="1"/>
  <c r="E34" i="53"/>
  <c r="E35" i="53"/>
  <c r="E36" i="53"/>
  <c r="E38" i="53"/>
  <c r="E39" i="53"/>
  <c r="E41" i="53"/>
  <c r="E42" i="53"/>
  <c r="E43" i="53"/>
  <c r="E44" i="53"/>
  <c r="E47" i="53"/>
  <c r="E48" i="53"/>
  <c r="E49" i="53"/>
  <c r="E50" i="53"/>
  <c r="E51" i="53"/>
  <c r="E52" i="53"/>
  <c r="C61" i="53"/>
  <c r="E61" i="53" s="1"/>
  <c r="E58" i="53"/>
  <c r="E59" i="53"/>
  <c r="E60" i="53"/>
  <c r="D61" i="53"/>
  <c r="E64" i="53"/>
  <c r="E66" i="53"/>
  <c r="E37" i="53" l="1"/>
  <c r="E27" i="53"/>
  <c r="D30" i="53"/>
  <c r="E30" i="53" s="1"/>
  <c r="D9" i="53"/>
  <c r="D22" i="53" s="1"/>
  <c r="D31" i="53" s="1"/>
  <c r="E40" i="53"/>
  <c r="D53" i="53"/>
  <c r="D54" i="53" s="1"/>
  <c r="E21" i="53"/>
  <c r="E18" i="53"/>
  <c r="C53" i="53"/>
  <c r="C45" i="53"/>
  <c r="C9" i="53"/>
  <c r="E53" i="53" l="1"/>
  <c r="D56" i="53"/>
  <c r="D63" i="53" s="1"/>
  <c r="D65" i="53" s="1"/>
  <c r="D67" i="53" s="1"/>
  <c r="C22" i="53"/>
  <c r="E9" i="53"/>
  <c r="E45" i="53"/>
  <c r="C54" i="53"/>
  <c r="E54" i="53" s="1"/>
  <c r="C31" i="53" l="1"/>
  <c r="E22" i="53"/>
  <c r="C56" i="53" l="1"/>
  <c r="E31" i="53"/>
  <c r="E56" i="53" l="1"/>
  <c r="C63" i="53"/>
  <c r="C65" i="53" l="1"/>
  <c r="E63" i="53"/>
  <c r="E65" i="53" l="1"/>
  <c r="C67" i="53"/>
  <c r="E67" i="53" s="1"/>
  <c r="E12" i="62" l="1"/>
  <c r="B2" i="37" l="1"/>
  <c r="B1" i="37"/>
  <c r="B2" i="36"/>
  <c r="B1" i="36"/>
  <c r="B2" i="74"/>
  <c r="B1" i="74"/>
  <c r="B2" i="64"/>
  <c r="B1" i="64"/>
  <c r="B2" i="35"/>
  <c r="B1" i="35"/>
  <c r="B2" i="69"/>
  <c r="B1" i="69"/>
  <c r="B2" i="77"/>
  <c r="B1" i="77"/>
  <c r="B2" i="28"/>
  <c r="B1" i="28"/>
  <c r="B2" i="73"/>
  <c r="B1" i="73"/>
  <c r="B2" i="72"/>
  <c r="B1" i="72"/>
  <c r="B2" i="52"/>
  <c r="B1" i="52"/>
  <c r="B2" i="71"/>
  <c r="B1" i="71"/>
  <c r="B2" i="75"/>
  <c r="B1" i="75"/>
  <c r="B2" i="53"/>
  <c r="B1" i="53"/>
  <c r="B2" i="62"/>
  <c r="B1" i="62"/>
  <c r="G21" i="74" l="1"/>
  <c r="G20" i="74"/>
  <c r="G19" i="74"/>
  <c r="G18" i="74"/>
  <c r="G13" i="74"/>
  <c r="G12" i="74"/>
  <c r="G11" i="74"/>
  <c r="G10" i="74"/>
  <c r="G9" i="74"/>
  <c r="E22" i="74"/>
  <c r="D22" i="74"/>
  <c r="C21" i="69"/>
  <c r="C23" i="69"/>
  <c r="E20" i="72"/>
  <c r="E18" i="72"/>
  <c r="E17" i="72"/>
  <c r="E16" i="72"/>
  <c r="E19" i="72" l="1"/>
  <c r="G8" i="74"/>
  <c r="F22" i="74"/>
  <c r="C22" i="74"/>
  <c r="C14" i="62" l="1"/>
  <c r="D14" i="62"/>
  <c r="C40" i="62"/>
  <c r="C13" i="71"/>
  <c r="E8" i="37" l="1"/>
  <c r="K8" i="37" s="1"/>
  <c r="N16" i="37"/>
  <c r="N17" i="37"/>
  <c r="N18" i="37"/>
  <c r="N19" i="37"/>
  <c r="N20" i="37"/>
  <c r="N15" i="37"/>
  <c r="N13" i="37"/>
  <c r="N10" i="37"/>
  <c r="N9" i="37"/>
  <c r="N11" i="37"/>
  <c r="N12" i="37"/>
  <c r="E19" i="37"/>
  <c r="E18" i="37"/>
  <c r="E17" i="37"/>
  <c r="E16" i="37"/>
  <c r="E15" i="37"/>
  <c r="M14" i="37"/>
  <c r="M21" i="37" s="1"/>
  <c r="L14" i="37"/>
  <c r="L21" i="37" s="1"/>
  <c r="K14" i="37"/>
  <c r="J14" i="37"/>
  <c r="J21" i="37" s="1"/>
  <c r="I21" i="37"/>
  <c r="H14" i="37"/>
  <c r="H21" i="37" s="1"/>
  <c r="G14" i="37"/>
  <c r="G21" i="37" s="1"/>
  <c r="F14" i="37"/>
  <c r="C14" i="37"/>
  <c r="E12" i="37"/>
  <c r="E11" i="37"/>
  <c r="E10" i="37"/>
  <c r="E9" i="37"/>
  <c r="M7" i="37"/>
  <c r="L7" i="37"/>
  <c r="J7" i="37"/>
  <c r="I7" i="37"/>
  <c r="H7" i="37"/>
  <c r="G7" i="37"/>
  <c r="F7" i="37"/>
  <c r="C7" i="37"/>
  <c r="F21" i="37" l="1"/>
  <c r="N14" i="37"/>
  <c r="E14" i="37"/>
  <c r="E7" i="37"/>
  <c r="C21" i="37"/>
  <c r="N8" i="37"/>
  <c r="E21" i="37" l="1"/>
  <c r="N7" i="37"/>
  <c r="N21" i="37" s="1"/>
  <c r="K7" i="37"/>
  <c r="K21" i="37" s="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H8" i="74"/>
  <c r="H22" i="74" l="1"/>
  <c r="V7" i="64"/>
  <c r="H9" i="74"/>
  <c r="H10" i="74"/>
  <c r="H11" i="74"/>
  <c r="H12" i="74"/>
  <c r="H13" i="74"/>
  <c r="H14" i="74"/>
  <c r="H15" i="74"/>
  <c r="H16" i="74"/>
  <c r="H17" i="74"/>
  <c r="H18" i="74"/>
  <c r="H19" i="74"/>
  <c r="H20" i="74"/>
  <c r="H21" i="74"/>
  <c r="T21" i="64" l="1"/>
  <c r="U21" i="64"/>
  <c r="V9" i="64"/>
  <c r="E44" i="75" l="1"/>
  <c r="E43" i="75"/>
  <c r="E42" i="75"/>
  <c r="E41" i="75"/>
  <c r="E34" i="75"/>
  <c r="E33"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C41" i="62" l="1"/>
  <c r="C20" i="62"/>
  <c r="D41" i="62" l="1"/>
  <c r="D20" i="62"/>
  <c r="E41" i="62" l="1"/>
  <c r="C43" i="28" l="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E33" i="62"/>
  <c r="C38" i="69" s="1"/>
  <c r="E34" i="62"/>
  <c r="C39" i="69" s="1"/>
  <c r="E35" i="62"/>
  <c r="C40" i="69" s="1"/>
  <c r="E36" i="62"/>
  <c r="C41" i="69" s="1"/>
  <c r="E37" i="62"/>
  <c r="C42" i="69" s="1"/>
  <c r="E38" i="62"/>
  <c r="C43" i="69" s="1"/>
  <c r="E39" i="62"/>
  <c r="C44" i="69" s="1"/>
  <c r="E40" i="62"/>
  <c r="E23" i="62"/>
  <c r="E24" i="62"/>
  <c r="C28" i="69" s="1"/>
  <c r="E25" i="62"/>
  <c r="C29" i="69" s="1"/>
  <c r="E26" i="62"/>
  <c r="C30" i="69" s="1"/>
  <c r="E27" i="62"/>
  <c r="C31" i="69" s="1"/>
  <c r="E28" i="62"/>
  <c r="C32" i="69" s="1"/>
  <c r="E29" i="62"/>
  <c r="C33" i="69" s="1"/>
  <c r="E30" i="62"/>
  <c r="C35" i="69" s="1"/>
  <c r="E22" i="62"/>
  <c r="C26" i="69" s="1"/>
  <c r="E8" i="62"/>
  <c r="E9" i="62"/>
  <c r="E10" i="62"/>
  <c r="E11" i="62"/>
  <c r="E13" i="62"/>
  <c r="E15" i="62"/>
  <c r="C16" i="69" s="1"/>
  <c r="E16" i="62"/>
  <c r="C17" i="69" s="1"/>
  <c r="E17" i="62"/>
  <c r="C18" i="69" s="1"/>
  <c r="E18" i="62"/>
  <c r="C22" i="69" s="1"/>
  <c r="E19" i="62"/>
  <c r="C24" i="69" s="1"/>
  <c r="E20" i="62"/>
  <c r="E7" i="62"/>
  <c r="C8" i="69" l="1"/>
  <c r="E10" i="72"/>
  <c r="C13" i="69"/>
  <c r="E14" i="72"/>
  <c r="C12" i="69"/>
  <c r="C10" i="69"/>
  <c r="E12" i="72"/>
  <c r="C7" i="69"/>
  <c r="E9" i="72"/>
  <c r="C27" i="69"/>
  <c r="C37" i="69" s="1"/>
  <c r="C9" i="69"/>
  <c r="E11" i="72"/>
  <c r="C28" i="28"/>
  <c r="E14" i="62"/>
  <c r="C45" i="69"/>
  <c r="C15" i="69" l="1"/>
  <c r="E8" i="72"/>
  <c r="C21" i="72"/>
  <c r="E13" i="72"/>
  <c r="E15" i="72" s="1"/>
  <c r="E21" i="72" l="1"/>
  <c r="C5" i="73" s="1"/>
  <c r="C8" i="73" s="1"/>
  <c r="C13" i="73" s="1"/>
</calcChain>
</file>

<file path=xl/sharedStrings.xml><?xml version="1.0" encoding="utf-8"?>
<sst xmlns="http://schemas.openxmlformats.org/spreadsheetml/2006/main" count="1194" uniqueCount="913">
  <si>
    <t>a</t>
  </si>
  <si>
    <t>b</t>
  </si>
  <si>
    <t>c</t>
  </si>
  <si>
    <t>d</t>
  </si>
  <si>
    <t>e</t>
  </si>
  <si>
    <t>T</t>
  </si>
  <si>
    <t>T-1</t>
  </si>
  <si>
    <t>T-2</t>
  </si>
  <si>
    <t>T-3</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</si>
  <si>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</si>
  <si>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</si>
  <si>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</si>
  <si>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</si>
  <si>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</si>
  <si>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</si>
  <si>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</si>
  <si>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</si>
  <si>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</si>
  <si>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</si>
  <si>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</si>
  <si>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</si>
  <si>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</si>
  <si>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</si>
  <si>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</si>
  <si>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</si>
  <si>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</si>
  <si>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</si>
  <si>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</si>
  <si>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</si>
  <si>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</si>
  <si>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</si>
  <si>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</si>
  <si>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</si>
  <si>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</si>
  <si>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</si>
  <si>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</si>
  <si>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</si>
  <si>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</si>
  <si>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</si>
  <si>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</si>
  <si>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</si>
  <si>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</si>
  <si>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</si>
  <si>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</si>
  <si>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</si>
  <si>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</si>
  <si>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</si>
  <si>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</si>
  <si>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</si>
  <si>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</si>
  <si>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</si>
  <si>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</si>
  <si>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</si>
  <si>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</si>
  <si>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</si>
  <si>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</si>
  <si>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</si>
  <si>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</si>
  <si>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</si>
  <si>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</si>
  <si>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</si>
  <si>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</si>
  <si>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</si>
  <si>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</si>
  <si>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</si>
  <si>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</si>
  <si>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</si>
  <si>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</si>
  <si>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</si>
  <si>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</si>
  <si>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</si>
  <si>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</si>
  <si>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</si>
  <si>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</si>
  <si>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</si>
  <si>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</si>
  <si>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</si>
  <si>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</si>
  <si>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</si>
  <si>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</si>
  <si>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</si>
  <si>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</si>
  <si>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</si>
  <si>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</si>
  <si>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</si>
  <si>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</si>
  <si>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</si>
  <si>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</si>
  <si>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</si>
  <si>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</si>
  <si>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</si>
  <si>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</si>
  <si>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</si>
  <si>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</si>
  <si>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</si>
  <si>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</si>
  <si>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</si>
  <si>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</si>
  <si>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</si>
  <si>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</si>
  <si>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</si>
  <si>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</si>
  <si>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</si>
  <si>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</si>
  <si>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</si>
  <si>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</si>
  <si>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</si>
  <si>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</si>
  <si>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</si>
  <si>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</si>
  <si>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</si>
  <si>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</si>
  <si>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</si>
  <si>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</si>
  <si>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</si>
  <si>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</si>
  <si>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</si>
  <si>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</si>
  <si>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</si>
  <si>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</si>
  <si>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</si>
  <si>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</si>
  <si>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</si>
  <si>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</si>
  <si>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</si>
  <si>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</si>
  <si>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</si>
  <si>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</si>
  <si>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</si>
  <si>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</si>
  <si>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</si>
  <si>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</si>
  <si>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</si>
  <si>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</si>
  <si>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</si>
  <si>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</si>
  <si>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</si>
  <si>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</si>
  <si>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</si>
  <si>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</si>
  <si>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</si>
  <si>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</si>
  <si>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</si>
  <si>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</si>
  <si>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</si>
  <si>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</si>
  <si>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</si>
  <si>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</si>
  <si>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</si>
  <si>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</si>
  <si>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</si>
  <si>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</si>
  <si>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</si>
  <si>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</si>
  <si>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</si>
  <si>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</si>
  <si>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</si>
  <si>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</si>
  <si>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</si>
  <si>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</si>
  <si>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</si>
  <si>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</si>
  <si>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</si>
  <si>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</si>
  <si>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</si>
  <si>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</si>
  <si>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</si>
  <si>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</si>
  <si>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</si>
  <si>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</si>
  <si>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</si>
  <si>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</si>
  <si>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</si>
  <si>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</si>
  <si>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</si>
  <si>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</si>
  <si>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</si>
  <si>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</si>
  <si>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</si>
  <si>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</si>
  <si>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</si>
  <si>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</si>
  <si>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</si>
  <si>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</si>
  <si>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</si>
  <si>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</si>
  <si>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</si>
  <si>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</si>
  <si>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</si>
  <si>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</si>
  <si>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</si>
  <si>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</si>
  <si>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</si>
  <si>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</si>
  <si>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</si>
  <si>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</si>
  <si>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</si>
  <si>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</si>
  <si>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</si>
  <si>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</si>
  <si>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</si>
  <si>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</si>
  <si>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</si>
  <si>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</si>
  <si>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</si>
  <si>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</si>
  <si>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</si>
  <si>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</si>
  <si>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</si>
  <si>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</si>
  <si>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</si>
  <si>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</si>
  <si>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</si>
  <si>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</si>
  <si>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</si>
  <si>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</si>
  <si>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</si>
  <si>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</si>
  <si>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</si>
  <si>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</si>
  <si>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</si>
  <si>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</si>
  <si>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</si>
  <si>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</si>
  <si>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</si>
  <si>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</si>
  <si>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</si>
  <si>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</si>
  <si>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</si>
  <si>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</si>
  <si>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</si>
  <si>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</si>
  <si>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</si>
  <si>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</si>
  <si>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</si>
  <si>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</si>
  <si>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</si>
  <si>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</si>
  <si>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</si>
  <si>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</si>
  <si>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</si>
  <si>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</si>
  <si>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</si>
  <si>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</si>
  <si>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</si>
  <si>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</si>
  <si>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</si>
  <si>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</si>
  <si>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</si>
  <si>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</si>
  <si>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</si>
  <si>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</si>
  <si>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</si>
  <si>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</si>
  <si>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</si>
  <si>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</si>
  <si>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</si>
  <si>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</si>
  <si>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</si>
  <si>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</si>
  <si>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</si>
  <si>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</si>
  <si>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</si>
  <si>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</si>
  <si>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</si>
  <si>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</si>
  <si>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</si>
  <si>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</si>
  <si>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</si>
  <si>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</si>
  <si>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</si>
  <si>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</si>
  <si>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</si>
  <si>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</si>
  <si>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</si>
  <si>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</si>
  <si>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</si>
  <si>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</si>
  <si>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</si>
  <si>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</si>
  <si>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</si>
  <si>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</si>
  <si>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</si>
  <si>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</si>
  <si>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</si>
  <si>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</si>
  <si>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</si>
  <si>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</si>
  <si>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</si>
  <si>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</si>
  <si>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</si>
  <si>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</si>
  <si>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</si>
  <si>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</si>
  <si>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</si>
  <si>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</si>
  <si>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</si>
  <si>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</si>
  <si>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</si>
  <si>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</si>
  <si>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</si>
  <si>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</si>
  <si>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</si>
  <si>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</si>
  <si>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</si>
  <si>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</si>
  <si>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</si>
  <si>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</si>
  <si>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</si>
  <si>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</si>
  <si>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</si>
  <si>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</si>
  <si>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</si>
  <si>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</si>
  <si>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</si>
  <si>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</si>
  <si>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</si>
  <si>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</si>
  <si>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</si>
  <si>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</si>
  <si>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</si>
  <si>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</si>
  <si>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</si>
  <si>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</si>
  <si>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</si>
  <si>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</si>
  <si>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</si>
  <si>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</si>
  <si>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</si>
  <si>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</si>
  <si>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</si>
  <si>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</si>
  <si>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</si>
  <si>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</si>
  <si>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</si>
  <si>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</si>
  <si>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</si>
  <si>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</si>
  <si>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</si>
  <si>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</si>
  <si>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</si>
  <si>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</si>
  <si>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</si>
  <si>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</si>
  <si>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</si>
  <si>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</si>
  <si>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</si>
  <si>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</si>
  <si>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</si>
  <si>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</si>
  <si>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</si>
  <si>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</si>
  <si>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</si>
  <si>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</si>
  <si>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</si>
  <si>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</si>
  <si>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</si>
  <si>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</si>
  <si>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</si>
  <si>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</si>
  <si>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</si>
  <si>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</si>
  <si>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</si>
  <si>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</si>
  <si>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</si>
  <si>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</si>
  <si>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</si>
  <si>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</si>
  <si>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</si>
  <si>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</si>
  <si>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</si>
  <si>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</si>
  <si>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</si>
  <si>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</si>
  <si>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</si>
  <si>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</si>
  <si>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</si>
  <si>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</si>
  <si>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</si>
  <si>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</si>
  <si>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</si>
  <si>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</si>
  <si>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</si>
  <si>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</si>
  <si>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</si>
  <si>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</si>
  <si>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</si>
  <si>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</si>
  <si>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</si>
  <si>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</si>
  <si>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</si>
  <si>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</si>
  <si>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</si>
  <si>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</si>
  <si>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</si>
  <si>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</si>
  <si>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</si>
  <si>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</si>
  <si>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</si>
  <si>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</si>
  <si>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</si>
  <si>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</si>
  <si>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</si>
  <si>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</si>
  <si>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</si>
  <si>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</si>
  <si>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</si>
  <si>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</si>
  <si>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</si>
  <si>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</si>
  <si>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</si>
  <si>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</si>
  <si>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</si>
  <si>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</si>
  <si>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</si>
  <si>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</si>
  <si>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</si>
  <si>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</si>
  <si>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</si>
  <si>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</si>
  <si>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</si>
  <si>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</si>
  <si>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</si>
  <si>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</si>
  <si>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</si>
  <si>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</si>
  <si>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</si>
  <si>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</si>
  <si>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</si>
  <si>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</si>
  <si>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</si>
  <si>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</si>
  <si>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</si>
  <si>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</si>
  <si>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</si>
  <si>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</si>
  <si>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</si>
  <si>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</si>
  <si>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</si>
  <si>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</si>
  <si>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</si>
  <si>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</si>
  <si>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</si>
  <si>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</si>
  <si>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</si>
  <si>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</si>
  <si>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</si>
  <si>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</si>
  <si>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</si>
  <si>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</si>
  <si>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</si>
  <si>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</si>
  <si>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</si>
  <si>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</si>
  <si>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</si>
  <si>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</si>
  <si>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</si>
  <si>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</si>
  <si>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</si>
  <si>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</si>
  <si>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</si>
  <si>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</si>
  <si>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</si>
  <si>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</si>
  <si>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</si>
  <si>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</si>
  <si>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</si>
  <si>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</si>
  <si>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</si>
  <si>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</si>
  <si>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</si>
  <si>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</si>
  <si>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</si>
  <si>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</si>
  <si>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</si>
  <si>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</si>
  <si>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</si>
  <si>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</si>
  <si>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</si>
  <si>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</si>
  <si>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</si>
  <si>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</si>
  <si>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</si>
  <si>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</si>
  <si>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</si>
  <si>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</si>
  <si>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</si>
  <si>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</si>
  <si>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</si>
  <si>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</si>
  <si>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</si>
  <si>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</si>
  <si>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</si>
  <si>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</si>
  <si>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</si>
  <si>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</si>
  <si>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</si>
  <si>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</si>
  <si>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</si>
  <si>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</si>
  <si>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</si>
  <si>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</si>
  <si>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</si>
  <si>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</si>
  <si>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</si>
  <si>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</si>
  <si>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</si>
  <si>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</si>
  <si>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</si>
  <si>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</si>
  <si>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</si>
  <si>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</si>
  <si>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</si>
  <si>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</si>
  <si>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</si>
  <si>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</si>
  <si>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</si>
  <si>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</si>
  <si>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</si>
  <si>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</si>
  <si>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</si>
  <si>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</si>
  <si>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</si>
  <si>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</si>
  <si>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</si>
  <si>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</si>
  <si>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</si>
  <si>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</si>
  <si>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</si>
  <si>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</si>
  <si>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</si>
  <si>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</si>
  <si>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</si>
  <si>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</si>
  <si>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</si>
  <si>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</si>
  <si>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</si>
  <si>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</si>
  <si>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</si>
  <si>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</si>
  <si>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</si>
  <si>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</si>
  <si>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</si>
  <si>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</si>
  <si>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</si>
  <si>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</si>
  <si>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</si>
  <si>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</si>
  <si>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</si>
  <si>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</si>
  <si>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</si>
  <si>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</si>
  <si>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</si>
  <si>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</si>
  <si>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</si>
  <si>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</si>
  <si>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</si>
  <si>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</si>
  <si>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</si>
  <si>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</si>
  <si>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</si>
  <si>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</si>
  <si>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</si>
  <si>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</si>
  <si>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</si>
  <si>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</si>
  <si>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</si>
  <si>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</si>
  <si>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</si>
  <si>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</si>
  <si>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</si>
  <si>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</si>
  <si>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</si>
  <si>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</si>
  <si>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</si>
  <si>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</si>
  <si>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</si>
  <si>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</si>
  <si>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</si>
  <si>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</si>
  <si>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</si>
  <si>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</si>
  <si>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</si>
  <si>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</si>
  <si>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</si>
  <si>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</si>
  <si>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</si>
  <si>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</si>
  <si>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</si>
  <si>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</si>
  <si>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</si>
  <si>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</si>
  <si>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</si>
  <si>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</si>
  <si>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</si>
  <si>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</si>
  <si>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</si>
  <si>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</si>
  <si>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</si>
  <si>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</si>
  <si>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</si>
  <si>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</si>
  <si>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</si>
  <si>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</si>
  <si>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</si>
  <si>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</si>
  <si>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</si>
  <si>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</si>
  <si>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</si>
  <si>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</si>
  <si>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</si>
  <si>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</si>
  <si>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</si>
  <si>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</si>
  <si>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</si>
  <si>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</si>
  <si>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</si>
  <si>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</si>
  <si>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</si>
  <si>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</si>
  <si>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</si>
  <si>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</si>
  <si>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</si>
  <si>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</si>
  <si>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</si>
  <si>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</si>
  <si>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</si>
  <si>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</si>
  <si>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</si>
  <si>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</si>
  <si>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</si>
  <si>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</si>
  <si>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</si>
  <si>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</si>
  <si>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</si>
  <si>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</si>
  <si>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</si>
  <si>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</si>
  <si>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</si>
  <si>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</si>
  <si>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</si>
  <si>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</si>
  <si>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</si>
  <si>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</si>
  <si>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</si>
  <si>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</si>
  <si>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</si>
  <si>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</si>
  <si>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</si>
  <si>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</si>
  <si>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</si>
  <si>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</si>
  <si>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</si>
  <si>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</si>
  <si>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</si>
  <si>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</si>
  <si>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</si>
  <si>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</si>
  <si>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</si>
  <si>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</si>
  <si>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</si>
  <si>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</si>
  <si>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</si>
  <si>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</si>
  <si>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</si>
  <si>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</si>
  <si>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</si>
  <si>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</si>
  <si>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</si>
  <si>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</si>
  <si>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</si>
  <si>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</si>
  <si>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</si>
  <si>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</si>
  <si>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</si>
  <si>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</si>
  <si>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</si>
  <si>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</si>
  <si>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</si>
  <si>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</si>
  <si>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</si>
  <si>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</si>
  <si>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</si>
  <si>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</si>
  <si>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</si>
  <si>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</si>
  <si>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</si>
  <si>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</si>
  <si>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</si>
  <si>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</si>
  <si>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</si>
  <si>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</si>
  <si>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</si>
  <si>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</si>
  <si>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</si>
  <si>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</si>
  <si>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</si>
  <si>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</si>
  <si>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</si>
  <si>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</si>
  <si>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</si>
  <si>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</si>
  <si>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</si>
  <si>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</si>
  <si>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</si>
  <si>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</si>
  <si>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</si>
  <si>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</si>
  <si>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</si>
  <si>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</si>
  <si>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</si>
  <si>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</si>
  <si>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</si>
  <si>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</si>
  <si>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</si>
  <si>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</si>
  <si>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</si>
  <si>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</si>
  <si>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</si>
  <si>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</si>
  <si>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</si>
  <si>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</si>
  <si>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</si>
  <si>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</si>
  <si>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</si>
  <si>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</si>
  <si>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</si>
  <si>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</si>
  <si>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</si>
  <si>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</si>
  <si>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</si>
  <si>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</si>
  <si>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</si>
  <si>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</si>
  <si>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</si>
  <si>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</si>
  <si>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</si>
  <si>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</si>
  <si>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</si>
  <si>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</si>
  <si>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</si>
  <si>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</si>
  <si>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</si>
  <si>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</si>
  <si>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</si>
  <si>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</si>
  <si>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</si>
  <si>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</si>
  <si>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</si>
  <si>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</si>
  <si>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</si>
  <si>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</si>
  <si>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</si>
  <si>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</si>
  <si>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</si>
  <si>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</si>
  <si>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</si>
  <si>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</si>
  <si>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</si>
  <si>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</si>
  <si>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</si>
  <si>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</si>
  <si>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</si>
  <si>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</si>
  <si>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</si>
  <si>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</si>
  <si>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</si>
  <si>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</si>
  <si>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</si>
  <si>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</si>
  <si>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</si>
  <si>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</si>
  <si>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</si>
  <si>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</si>
  <si>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</si>
  <si>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</si>
  <si>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</si>
  <si>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</si>
  <si>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</si>
  <si>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</si>
  <si>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</si>
  <si>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</si>
  <si>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</si>
  <si>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</si>
  <si>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</si>
  <si>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</si>
  <si>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</si>
  <si>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</si>
  <si>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</si>
  <si>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</si>
  <si>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</si>
  <si>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</si>
  <si>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</si>
  <si>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</si>
  <si>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</si>
  <si>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</si>
  <si>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</si>
  <si>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</si>
  <si>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</si>
  <si>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</si>
  <si>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</si>
  <si>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</si>
  <si>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</si>
  <si>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</si>
  <si>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</si>
  <si>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</si>
  <si>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</si>
  <si>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</si>
  <si>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</si>
  <si>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</si>
  <si>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</si>
  <si>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</si>
  <si>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</si>
  <si>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</si>
  <si>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</si>
  <si>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</si>
  <si>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</si>
  <si>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</si>
  <si>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</si>
  <si>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</si>
  <si>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</si>
  <si>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</si>
  <si>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</si>
  <si>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</si>
  <si>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</si>
  <si>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</si>
  <si>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</si>
  <si>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</si>
  <si>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</si>
  <si>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</si>
  <si>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</si>
  <si>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</si>
  <si>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</si>
  <si>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</si>
  <si>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</si>
  <si>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</si>
  <si>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</si>
  <si>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</si>
  <si>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</si>
  <si>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</si>
  <si>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</si>
  <si>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</si>
  <si>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</si>
  <si>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</si>
  <si>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</si>
  <si>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</si>
  <si>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</si>
  <si>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</si>
  <si>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</si>
  <si>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</si>
  <si>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</si>
  <si>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</si>
  <si>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</si>
  <si>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</si>
  <si>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</si>
  <si>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</si>
  <si>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</si>
  <si>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</si>
  <si>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</si>
  <si>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</si>
  <si>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</si>
  <si>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</si>
  <si>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</si>
  <si>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</si>
  <si>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</si>
  <si>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</si>
  <si>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</si>
  <si>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</si>
  <si>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</si>
  <si>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</si>
  <si>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</si>
  <si>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</si>
  <si>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</si>
  <si>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</si>
  <si>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</si>
  <si>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</si>
  <si>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</si>
  <si>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</si>
  <si>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</si>
  <si>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</si>
  <si>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</si>
  <si>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</si>
  <si>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ცხრილი 9 (Capital), N37</t>
  </si>
  <si>
    <t>ცხრილი 9 (Capital), N39</t>
  </si>
  <si>
    <t>ცხრილი 9 (Capital), N17</t>
  </si>
  <si>
    <t>ცხრილი 9 (Capital), N18</t>
  </si>
  <si>
    <t>ცხრილი 9 (Capital), N2</t>
  </si>
  <si>
    <t>ცხრილი 9 (Capital), N12</t>
  </si>
  <si>
    <t>ცხრილი 9 (Capital), N3</t>
  </si>
  <si>
    <t>ცხრილი 9 (Capital), N6</t>
  </si>
  <si>
    <t>ცხრილი 9 (Capital), N4,N8</t>
  </si>
  <si>
    <t>სს ”საქართველოს ბანკი”</t>
  </si>
  <si>
    <t>ნილ ჯანინი</t>
  </si>
  <si>
    <t>თამაზ გიორგაძე</t>
  </si>
  <si>
    <t>ალასდაირ ბრიჩი</t>
  </si>
  <si>
    <t>ჰანნა ლოიკაინენი</t>
  </si>
  <si>
    <t>ჯონათან მუირი</t>
  </si>
  <si>
    <t>კახაბერ კიკნაველიძე</t>
  </si>
  <si>
    <t>ლევან ყულიჯანიშვილი</t>
  </si>
  <si>
    <t>მიხეილ გომართელი</t>
  </si>
  <si>
    <t>გიორგი ჭილაძე</t>
  </si>
  <si>
    <t>რამაზ კუკულაძე</t>
  </si>
  <si>
    <t>დავით წიკლაური</t>
  </si>
  <si>
    <t>Harding Loevner Management LP</t>
  </si>
  <si>
    <t>www.bog.ge</t>
  </si>
  <si>
    <t>ვასილ ხოდელი</t>
  </si>
  <si>
    <t>ბობოხიძე ვახტანგ</t>
  </si>
  <si>
    <t>JSC BGEO Group</t>
  </si>
  <si>
    <t>Bank of Georgia Group Plc</t>
  </si>
  <si>
    <t>სესილ დაერ ქუილენ</t>
  </si>
  <si>
    <t>T-4</t>
  </si>
  <si>
    <t>JSC Georgia Capital</t>
  </si>
  <si>
    <t>მათ შორის შესაძლო დანაკარგების საერთო რეზერვი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</si>
</sst>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sz val="9"/>
      <color theme="1"/>
      <name val="Times New Roman"/>
      <family val="1"/>
    </font>
    <font>
      <sz val="9"/>
      <color rgb="FF333333"/>
      <name val="Times New Roman"/>
      <family val="1"/>
    </font>
    <font>
      <sz val="10"/>
      <name val="Arial"/>
    </font>
    <font>
      <u/>
      <sz val="10"/>
      <color indexed="12"/>
      <name val="Arial"/>
      <family val="2"/>
      <charset val="204"/>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7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s>
  <cellStyleXfs count="2540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15" applyNumberFormat="0" applyFill="0" applyAlignment="0" applyProtection="0"/>
    <xf numFmtId="168" fontId="97" fillId="0" borderId="115" applyNumberFormat="0" applyFill="0" applyAlignment="0" applyProtection="0"/>
    <xf numFmtId="169" fontId="97" fillId="0" borderId="115" applyNumberFormat="0" applyFill="0" applyAlignment="0" applyProtection="0"/>
    <xf numFmtId="168" fontId="97" fillId="0" borderId="115" applyNumberFormat="0" applyFill="0" applyAlignment="0" applyProtection="0"/>
    <xf numFmtId="168" fontId="97" fillId="0" borderId="115" applyNumberFormat="0" applyFill="0" applyAlignment="0" applyProtection="0"/>
    <xf numFmtId="169" fontId="97" fillId="0" borderId="115" applyNumberFormat="0" applyFill="0" applyAlignment="0" applyProtection="0"/>
    <xf numFmtId="168" fontId="97" fillId="0" borderId="115" applyNumberFormat="0" applyFill="0" applyAlignment="0" applyProtection="0"/>
    <xf numFmtId="168" fontId="97" fillId="0" borderId="115" applyNumberFormat="0" applyFill="0" applyAlignment="0" applyProtection="0"/>
    <xf numFmtId="169" fontId="97" fillId="0" borderId="115" applyNumberFormat="0" applyFill="0" applyAlignment="0" applyProtection="0"/>
    <xf numFmtId="168" fontId="97" fillId="0" borderId="115" applyNumberFormat="0" applyFill="0" applyAlignment="0" applyProtection="0"/>
    <xf numFmtId="168" fontId="97" fillId="0" borderId="115" applyNumberFormat="0" applyFill="0" applyAlignment="0" applyProtection="0"/>
    <xf numFmtId="169" fontId="97" fillId="0" borderId="115" applyNumberFormat="0" applyFill="0" applyAlignment="0" applyProtection="0"/>
    <xf numFmtId="168" fontId="97"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169" fontId="97"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168" fontId="97"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168" fontId="97"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0" fontId="50" fillId="0" borderId="115" applyNumberFormat="0" applyFill="0" applyAlignment="0" applyProtection="0"/>
    <xf numFmtId="188" fontId="2" fillId="70" borderId="110" applyFont="0">
      <alignment horizontal="right" vertical="center"/>
    </xf>
    <xf numFmtId="3" fontId="2" fillId="70" borderId="110" applyFont="0">
      <alignment horizontal="right" vertical="center"/>
    </xf>
    <xf numFmtId="0" fontId="86" fillId="64" borderId="114" applyNumberFormat="0" applyAlignment="0" applyProtection="0"/>
    <xf numFmtId="168" fontId="88" fillId="64" borderId="114" applyNumberFormat="0" applyAlignment="0" applyProtection="0"/>
    <xf numFmtId="169" fontId="88" fillId="64" borderId="114" applyNumberFormat="0" applyAlignment="0" applyProtection="0"/>
    <xf numFmtId="168" fontId="88" fillId="64" borderId="114" applyNumberFormat="0" applyAlignment="0" applyProtection="0"/>
    <xf numFmtId="168" fontId="88" fillId="64" borderId="114" applyNumberFormat="0" applyAlignment="0" applyProtection="0"/>
    <xf numFmtId="169" fontId="88" fillId="64" borderId="114" applyNumberFormat="0" applyAlignment="0" applyProtection="0"/>
    <xf numFmtId="168" fontId="88" fillId="64" borderId="114" applyNumberFormat="0" applyAlignment="0" applyProtection="0"/>
    <xf numFmtId="168" fontId="88" fillId="64" borderId="114" applyNumberFormat="0" applyAlignment="0" applyProtection="0"/>
    <xf numFmtId="169" fontId="88" fillId="64" borderId="114" applyNumberFormat="0" applyAlignment="0" applyProtection="0"/>
    <xf numFmtId="168" fontId="88" fillId="64" borderId="114" applyNumberFormat="0" applyAlignment="0" applyProtection="0"/>
    <xf numFmtId="168" fontId="88" fillId="64" borderId="114" applyNumberFormat="0" applyAlignment="0" applyProtection="0"/>
    <xf numFmtId="169" fontId="88" fillId="64" borderId="114" applyNumberFormat="0" applyAlignment="0" applyProtection="0"/>
    <xf numFmtId="168" fontId="88"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169" fontId="88"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168" fontId="88"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168" fontId="88"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0" fontId="86" fillId="64" borderId="114" applyNumberFormat="0" applyAlignment="0" applyProtection="0"/>
    <xf numFmtId="3" fontId="2" fillId="75" borderId="110" applyFont="0">
      <alignment horizontal="right" vertical="center"/>
      <protection locked="0"/>
    </xf>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2"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2" fillId="74" borderId="113" applyNumberFormat="0" applyFont="0" applyAlignment="0" applyProtection="0"/>
    <xf numFmtId="0" fontId="30" fillId="74" borderId="113" applyNumberFormat="0" applyFont="0" applyAlignment="0" applyProtection="0"/>
    <xf numFmtId="0" fontId="2" fillId="74" borderId="113" applyNumberFormat="0" applyFont="0" applyAlignment="0" applyProtection="0"/>
    <xf numFmtId="0" fontId="2"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2"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0" fontId="30" fillId="74" borderId="113" applyNumberFormat="0" applyFont="0" applyAlignment="0" applyProtection="0"/>
    <xf numFmtId="3" fontId="2" fillId="72" borderId="110" applyFont="0">
      <alignment horizontal="right" vertical="center"/>
      <protection locked="0"/>
    </xf>
    <xf numFmtId="0" fontId="69" fillId="43" borderId="112" applyNumberFormat="0" applyAlignment="0" applyProtection="0"/>
    <xf numFmtId="168" fontId="71" fillId="43" borderId="112" applyNumberFormat="0" applyAlignment="0" applyProtection="0"/>
    <xf numFmtId="169" fontId="71" fillId="43" borderId="112" applyNumberFormat="0" applyAlignment="0" applyProtection="0"/>
    <xf numFmtId="168" fontId="71" fillId="43" borderId="112" applyNumberFormat="0" applyAlignment="0" applyProtection="0"/>
    <xf numFmtId="168" fontId="71" fillId="43" borderId="112" applyNumberFormat="0" applyAlignment="0" applyProtection="0"/>
    <xf numFmtId="169" fontId="71" fillId="43" borderId="112" applyNumberFormat="0" applyAlignment="0" applyProtection="0"/>
    <xf numFmtId="168" fontId="71" fillId="43" borderId="112" applyNumberFormat="0" applyAlignment="0" applyProtection="0"/>
    <xf numFmtId="168" fontId="71" fillId="43" borderId="112" applyNumberFormat="0" applyAlignment="0" applyProtection="0"/>
    <xf numFmtId="169" fontId="71" fillId="43" borderId="112" applyNumberFormat="0" applyAlignment="0" applyProtection="0"/>
    <xf numFmtId="168" fontId="71" fillId="43" borderId="112" applyNumberFormat="0" applyAlignment="0" applyProtection="0"/>
    <xf numFmtId="168" fontId="71" fillId="43" borderId="112" applyNumberFormat="0" applyAlignment="0" applyProtection="0"/>
    <xf numFmtId="169" fontId="71" fillId="43" borderId="112" applyNumberFormat="0" applyAlignment="0" applyProtection="0"/>
    <xf numFmtId="168" fontId="71"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169" fontId="71"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168" fontId="71"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168" fontId="71"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69" fillId="43" borderId="112" applyNumberFormat="0" applyAlignment="0" applyProtection="0"/>
    <xf numFmtId="0" fontId="2" fillId="71" borderId="111" applyNumberFormat="0" applyFont="0" applyBorder="0" applyProtection="0">
      <alignment horizontal="left" vertical="center"/>
    </xf>
    <xf numFmtId="9" fontId="2" fillId="71" borderId="110" applyFont="0" applyProtection="0">
      <alignment horizontal="right" vertical="center"/>
    </xf>
    <xf numFmtId="3" fontId="2" fillId="71" borderId="110" applyFont="0" applyProtection="0">
      <alignment horizontal="right" vertical="center"/>
    </xf>
    <xf numFmtId="0" fontId="65" fillId="70" borderId="111" applyFont="0" applyBorder="0">
      <alignment horizontal="center" wrapText="1"/>
    </xf>
    <xf numFmtId="168" fontId="57" fillId="0" borderId="108">
      <alignment horizontal="left" vertical="center"/>
    </xf>
    <xf numFmtId="0" fontId="57" fillId="0" borderId="108">
      <alignment horizontal="left" vertical="center"/>
    </xf>
    <xf numFmtId="0" fontId="57" fillId="0" borderId="108">
      <alignment horizontal="left" vertical="center"/>
    </xf>
    <xf numFmtId="0" fontId="2" fillId="69" borderId="110" applyNumberFormat="0" applyFont="0" applyBorder="0" applyProtection="0">
      <alignment horizontal="center" vertical="center"/>
    </xf>
    <xf numFmtId="0" fontId="39" fillId="0" borderId="110" applyNumberFormat="0" applyAlignment="0">
      <alignment horizontal="right"/>
      <protection locked="0"/>
    </xf>
    <xf numFmtId="0" fontId="39" fillId="0" borderId="110" applyNumberFormat="0" applyAlignment="0">
      <alignment horizontal="right"/>
      <protection locked="0"/>
    </xf>
    <xf numFmtId="0" fontId="39" fillId="0" borderId="110" applyNumberFormat="0" applyAlignment="0">
      <alignment horizontal="right"/>
      <protection locked="0"/>
    </xf>
    <xf numFmtId="0" fontId="39" fillId="0" borderId="110" applyNumberFormat="0" applyAlignment="0">
      <alignment horizontal="right"/>
      <protection locked="0"/>
    </xf>
    <xf numFmtId="0" fontId="39" fillId="0" borderId="110" applyNumberFormat="0" applyAlignment="0">
      <alignment horizontal="right"/>
      <protection locked="0"/>
    </xf>
    <xf numFmtId="0" fontId="39" fillId="0" borderId="110" applyNumberFormat="0" applyAlignment="0">
      <alignment horizontal="right"/>
      <protection locked="0"/>
    </xf>
    <xf numFmtId="0" fontId="39" fillId="0" borderId="110" applyNumberFormat="0" applyAlignment="0">
      <alignment horizontal="right"/>
      <protection locked="0"/>
    </xf>
    <xf numFmtId="0" fontId="39" fillId="0" borderId="110" applyNumberFormat="0" applyAlignment="0">
      <alignment horizontal="right"/>
      <protection locked="0"/>
    </xf>
    <xf numFmtId="0" fontId="39" fillId="0" borderId="110" applyNumberFormat="0" applyAlignment="0">
      <alignment horizontal="right"/>
      <protection locked="0"/>
    </xf>
    <xf numFmtId="0" fontId="39" fillId="0" borderId="110" applyNumberFormat="0" applyAlignment="0">
      <alignment horizontal="right"/>
      <protection locked="0"/>
    </xf>
    <xf numFmtId="0" fontId="41" fillId="64" borderId="112" applyNumberFormat="0" applyAlignment="0" applyProtection="0"/>
    <xf numFmtId="168" fontId="43" fillId="64" borderId="112" applyNumberFormat="0" applyAlignment="0" applyProtection="0"/>
    <xf numFmtId="169" fontId="43" fillId="64" borderId="112" applyNumberFormat="0" applyAlignment="0" applyProtection="0"/>
    <xf numFmtId="168" fontId="43" fillId="64" borderId="112" applyNumberFormat="0" applyAlignment="0" applyProtection="0"/>
    <xf numFmtId="168" fontId="43" fillId="64" borderId="112" applyNumberFormat="0" applyAlignment="0" applyProtection="0"/>
    <xf numFmtId="169" fontId="43" fillId="64" borderId="112" applyNumberFormat="0" applyAlignment="0" applyProtection="0"/>
    <xf numFmtId="168" fontId="43" fillId="64" borderId="112" applyNumberFormat="0" applyAlignment="0" applyProtection="0"/>
    <xf numFmtId="168" fontId="43" fillId="64" borderId="112" applyNumberFormat="0" applyAlignment="0" applyProtection="0"/>
    <xf numFmtId="169" fontId="43" fillId="64" borderId="112" applyNumberFormat="0" applyAlignment="0" applyProtection="0"/>
    <xf numFmtId="168" fontId="43" fillId="64" borderId="112" applyNumberFormat="0" applyAlignment="0" applyProtection="0"/>
    <xf numFmtId="168" fontId="43" fillId="64" borderId="112" applyNumberFormat="0" applyAlignment="0" applyProtection="0"/>
    <xf numFmtId="169" fontId="43" fillId="64" borderId="112" applyNumberFormat="0" applyAlignment="0" applyProtection="0"/>
    <xf numFmtId="168" fontId="43"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169" fontId="43"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168" fontId="43"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168" fontId="43"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41" fillId="64" borderId="112" applyNumberFormat="0" applyAlignment="0" applyProtection="0"/>
    <xf numFmtId="0" fontId="1" fillId="0" borderId="0"/>
    <xf numFmtId="169" fontId="29" fillId="37" borderId="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168" fontId="43"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168" fontId="43"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169" fontId="43"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168" fontId="43" fillId="64" borderId="136" applyNumberFormat="0" applyAlignment="0" applyProtection="0"/>
    <xf numFmtId="169" fontId="43" fillId="64" borderId="136" applyNumberFormat="0" applyAlignment="0" applyProtection="0"/>
    <xf numFmtId="168" fontId="43" fillId="64" borderId="136" applyNumberFormat="0" applyAlignment="0" applyProtection="0"/>
    <xf numFmtId="168" fontId="43" fillId="64" borderId="136" applyNumberFormat="0" applyAlignment="0" applyProtection="0"/>
    <xf numFmtId="169" fontId="43" fillId="64" borderId="136" applyNumberFormat="0" applyAlignment="0" applyProtection="0"/>
    <xf numFmtId="168" fontId="43" fillId="64" borderId="136" applyNumberFormat="0" applyAlignment="0" applyProtection="0"/>
    <xf numFmtId="168" fontId="43" fillId="64" borderId="136" applyNumberFormat="0" applyAlignment="0" applyProtection="0"/>
    <xf numFmtId="169" fontId="43" fillId="64" borderId="136" applyNumberFormat="0" applyAlignment="0" applyProtection="0"/>
    <xf numFmtId="168" fontId="43" fillId="64" borderId="136" applyNumberFormat="0" applyAlignment="0" applyProtection="0"/>
    <xf numFmtId="168" fontId="43" fillId="64" borderId="136" applyNumberFormat="0" applyAlignment="0" applyProtection="0"/>
    <xf numFmtId="169" fontId="43" fillId="64" borderId="136" applyNumberFormat="0" applyAlignment="0" applyProtection="0"/>
    <xf numFmtId="168" fontId="43" fillId="64" borderId="136" applyNumberFormat="0" applyAlignment="0" applyProtection="0"/>
    <xf numFmtId="0" fontId="41" fillId="64" borderId="136" applyNumberFormat="0" applyAlignment="0" applyProtection="0"/>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2" fillId="69" borderId="132" applyNumberFormat="0" applyFont="0" applyBorder="0" applyProtection="0">
      <alignment horizontal="center" vertical="center"/>
    </xf>
    <xf numFmtId="0" fontId="65" fillId="70" borderId="134" applyFont="0" applyBorder="0">
      <alignment horizontal="center" wrapText="1"/>
    </xf>
    <xf numFmtId="3" fontId="2" fillId="71" borderId="132" applyFont="0" applyProtection="0">
      <alignment horizontal="right" vertical="center"/>
    </xf>
    <xf numFmtId="9" fontId="2" fillId="71" borderId="132" applyFont="0" applyProtection="0">
      <alignment horizontal="right" vertical="center"/>
    </xf>
    <xf numFmtId="0" fontId="2" fillId="71" borderId="134" applyNumberFormat="0" applyFont="0" applyBorder="0" applyProtection="0">
      <alignment horizontal="left" vertical="center"/>
    </xf>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168" fontId="71"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168" fontId="71"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169" fontId="71"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168" fontId="71" fillId="43" borderId="136" applyNumberFormat="0" applyAlignment="0" applyProtection="0"/>
    <xf numFmtId="169" fontId="71" fillId="43" borderId="136" applyNumberFormat="0" applyAlignment="0" applyProtection="0"/>
    <xf numFmtId="168" fontId="71" fillId="43" borderId="136" applyNumberFormat="0" applyAlignment="0" applyProtection="0"/>
    <xf numFmtId="168" fontId="71" fillId="43" borderId="136" applyNumberFormat="0" applyAlignment="0" applyProtection="0"/>
    <xf numFmtId="169" fontId="71" fillId="43" borderId="136" applyNumberFormat="0" applyAlignment="0" applyProtection="0"/>
    <xf numFmtId="168" fontId="71" fillId="43" borderId="136" applyNumberFormat="0" applyAlignment="0" applyProtection="0"/>
    <xf numFmtId="168" fontId="71" fillId="43" borderId="136" applyNumberFormat="0" applyAlignment="0" applyProtection="0"/>
    <xf numFmtId="169" fontId="71" fillId="43" borderId="136" applyNumberFormat="0" applyAlignment="0" applyProtection="0"/>
    <xf numFmtId="168" fontId="71" fillId="43" borderId="136" applyNumberFormat="0" applyAlignment="0" applyProtection="0"/>
    <xf numFmtId="168" fontId="71" fillId="43" borderId="136" applyNumberFormat="0" applyAlignment="0" applyProtection="0"/>
    <xf numFmtId="169" fontId="71" fillId="43" borderId="136" applyNumberFormat="0" applyAlignment="0" applyProtection="0"/>
    <xf numFmtId="168" fontId="71" fillId="43" borderId="136" applyNumberFormat="0" applyAlignment="0" applyProtection="0"/>
    <xf numFmtId="0" fontId="69" fillId="43" borderId="136" applyNumberFormat="0" applyAlignment="0" applyProtection="0"/>
    <xf numFmtId="3" fontId="2" fillId="72" borderId="132" applyFont="0">
      <alignment horizontal="right" vertical="center"/>
      <protection locked="0"/>
    </xf>
    <xf numFmtId="0" fontId="102" fillId="0" borderId="0"/>
    <xf numFmtId="0" fontId="102" fillId="0" borderId="0"/>
    <xf numFmtId="0" fontId="102" fillId="0" borderId="0"/>
    <xf numFmtId="0" fontId="102" fillId="0" borderId="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2"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30" fillId="74" borderId="137" applyNumberFormat="0" applyFont="0" applyAlignment="0" applyProtection="0"/>
    <xf numFmtId="0" fontId="2"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2"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3" fontId="2" fillId="75" borderId="132" applyFont="0">
      <alignment horizontal="right" vertical="center"/>
      <protection locked="0"/>
    </xf>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168" fontId="88"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168" fontId="88"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169" fontId="88"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168" fontId="88" fillId="64" borderId="138" applyNumberFormat="0" applyAlignment="0" applyProtection="0"/>
    <xf numFmtId="169" fontId="88" fillId="64" borderId="138" applyNumberFormat="0" applyAlignment="0" applyProtection="0"/>
    <xf numFmtId="168" fontId="88" fillId="64" borderId="138" applyNumberFormat="0" applyAlignment="0" applyProtection="0"/>
    <xf numFmtId="168" fontId="88" fillId="64" borderId="138" applyNumberFormat="0" applyAlignment="0" applyProtection="0"/>
    <xf numFmtId="169" fontId="88" fillId="64" borderId="138" applyNumberFormat="0" applyAlignment="0" applyProtection="0"/>
    <xf numFmtId="168" fontId="88" fillId="64" borderId="138" applyNumberFormat="0" applyAlignment="0" applyProtection="0"/>
    <xf numFmtId="168" fontId="88" fillId="64" borderId="138" applyNumberFormat="0" applyAlignment="0" applyProtection="0"/>
    <xf numFmtId="169" fontId="88" fillId="64" borderId="138" applyNumberFormat="0" applyAlignment="0" applyProtection="0"/>
    <xf numFmtId="168" fontId="88" fillId="64" borderId="138" applyNumberFormat="0" applyAlignment="0" applyProtection="0"/>
    <xf numFmtId="168" fontId="88" fillId="64" borderId="138" applyNumberFormat="0" applyAlignment="0" applyProtection="0"/>
    <xf numFmtId="169" fontId="88" fillId="64" borderId="138" applyNumberFormat="0" applyAlignment="0" applyProtection="0"/>
    <xf numFmtId="168" fontId="88" fillId="64" borderId="138" applyNumberFormat="0" applyAlignment="0" applyProtection="0"/>
    <xf numFmtId="0" fontId="86" fillId="64" borderId="138" applyNumberFormat="0" applyAlignment="0" applyProtection="0"/>
    <xf numFmtId="3" fontId="2" fillId="70" borderId="132" applyFont="0">
      <alignment horizontal="right" vertical="center"/>
    </xf>
    <xf numFmtId="188" fontId="2" fillId="70" borderId="132" applyFont="0">
      <alignment horizontal="right" vertical="center"/>
    </xf>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168" fontId="97"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168" fontId="97"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169" fontId="97"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168" fontId="97" fillId="0" borderId="139" applyNumberFormat="0" applyFill="0" applyAlignment="0" applyProtection="0"/>
    <xf numFmtId="169" fontId="97" fillId="0" borderId="139" applyNumberFormat="0" applyFill="0" applyAlignment="0" applyProtection="0"/>
    <xf numFmtId="168" fontId="97" fillId="0" borderId="139" applyNumberFormat="0" applyFill="0" applyAlignment="0" applyProtection="0"/>
    <xf numFmtId="168" fontId="97" fillId="0" borderId="139" applyNumberFormat="0" applyFill="0" applyAlignment="0" applyProtection="0"/>
    <xf numFmtId="169" fontId="97" fillId="0" borderId="139" applyNumberFormat="0" applyFill="0" applyAlignment="0" applyProtection="0"/>
    <xf numFmtId="168" fontId="97" fillId="0" borderId="139" applyNumberFormat="0" applyFill="0" applyAlignment="0" applyProtection="0"/>
    <xf numFmtId="168" fontId="97" fillId="0" borderId="139" applyNumberFormat="0" applyFill="0" applyAlignment="0" applyProtection="0"/>
    <xf numFmtId="169" fontId="97" fillId="0" borderId="139" applyNumberFormat="0" applyFill="0" applyAlignment="0" applyProtection="0"/>
    <xf numFmtId="168" fontId="97" fillId="0" borderId="139" applyNumberFormat="0" applyFill="0" applyAlignment="0" applyProtection="0"/>
    <xf numFmtId="168" fontId="97" fillId="0" borderId="139" applyNumberFormat="0" applyFill="0" applyAlignment="0" applyProtection="0"/>
    <xf numFmtId="169" fontId="97" fillId="0" borderId="139" applyNumberFormat="0" applyFill="0" applyAlignment="0" applyProtection="0"/>
    <xf numFmtId="168" fontId="97"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168" fontId="97" fillId="0" borderId="139" applyNumberFormat="0" applyFill="0" applyAlignment="0" applyProtection="0"/>
    <xf numFmtId="169" fontId="97" fillId="0" borderId="139" applyNumberFormat="0" applyFill="0" applyAlignment="0" applyProtection="0"/>
    <xf numFmtId="168" fontId="97" fillId="0" borderId="139" applyNumberFormat="0" applyFill="0" applyAlignment="0" applyProtection="0"/>
    <xf numFmtId="168" fontId="97" fillId="0" borderId="139" applyNumberFormat="0" applyFill="0" applyAlignment="0" applyProtection="0"/>
    <xf numFmtId="169" fontId="97" fillId="0" borderId="139" applyNumberFormat="0" applyFill="0" applyAlignment="0" applyProtection="0"/>
    <xf numFmtId="168" fontId="97" fillId="0" borderId="139" applyNumberFormat="0" applyFill="0" applyAlignment="0" applyProtection="0"/>
    <xf numFmtId="168" fontId="97" fillId="0" borderId="139" applyNumberFormat="0" applyFill="0" applyAlignment="0" applyProtection="0"/>
    <xf numFmtId="169" fontId="97" fillId="0" borderId="139" applyNumberFormat="0" applyFill="0" applyAlignment="0" applyProtection="0"/>
    <xf numFmtId="168" fontId="97" fillId="0" borderId="139" applyNumberFormat="0" applyFill="0" applyAlignment="0" applyProtection="0"/>
    <xf numFmtId="168" fontId="97" fillId="0" borderId="139" applyNumberFormat="0" applyFill="0" applyAlignment="0" applyProtection="0"/>
    <xf numFmtId="169" fontId="97" fillId="0" borderId="139" applyNumberFormat="0" applyFill="0" applyAlignment="0" applyProtection="0"/>
    <xf numFmtId="168" fontId="97"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169" fontId="97"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168" fontId="97"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168" fontId="97"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0" fontId="50" fillId="0" borderId="139" applyNumberFormat="0" applyFill="0" applyAlignment="0" applyProtection="0"/>
    <xf numFmtId="188" fontId="2" fillId="70" borderId="140" applyFont="0">
      <alignment horizontal="right" vertical="center"/>
    </xf>
    <xf numFmtId="3" fontId="2" fillId="70" borderId="140" applyFont="0">
      <alignment horizontal="right" vertical="center"/>
    </xf>
    <xf numFmtId="0" fontId="86" fillId="64" borderId="138" applyNumberFormat="0" applyAlignment="0" applyProtection="0"/>
    <xf numFmtId="168" fontId="88" fillId="64" borderId="138" applyNumberFormat="0" applyAlignment="0" applyProtection="0"/>
    <xf numFmtId="169" fontId="88" fillId="64" borderId="138" applyNumberFormat="0" applyAlignment="0" applyProtection="0"/>
    <xf numFmtId="168" fontId="88" fillId="64" borderId="138" applyNumberFormat="0" applyAlignment="0" applyProtection="0"/>
    <xf numFmtId="168" fontId="88" fillId="64" borderId="138" applyNumberFormat="0" applyAlignment="0" applyProtection="0"/>
    <xf numFmtId="169" fontId="88" fillId="64" borderId="138" applyNumberFormat="0" applyAlignment="0" applyProtection="0"/>
    <xf numFmtId="168" fontId="88" fillId="64" borderId="138" applyNumberFormat="0" applyAlignment="0" applyProtection="0"/>
    <xf numFmtId="168" fontId="88" fillId="64" borderId="138" applyNumberFormat="0" applyAlignment="0" applyProtection="0"/>
    <xf numFmtId="169" fontId="88" fillId="64" borderId="138" applyNumberFormat="0" applyAlignment="0" applyProtection="0"/>
    <xf numFmtId="168" fontId="88" fillId="64" borderId="138" applyNumberFormat="0" applyAlignment="0" applyProtection="0"/>
    <xf numFmtId="168" fontId="88" fillId="64" borderId="138" applyNumberFormat="0" applyAlignment="0" applyProtection="0"/>
    <xf numFmtId="169" fontId="88" fillId="64" borderId="138" applyNumberFormat="0" applyAlignment="0" applyProtection="0"/>
    <xf numFmtId="168" fontId="88"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169" fontId="88"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168" fontId="88"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168" fontId="88"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0" fontId="86" fillId="64" borderId="138" applyNumberFormat="0" applyAlignment="0" applyProtection="0"/>
    <xf numFmtId="3" fontId="2" fillId="75" borderId="140" applyFont="0">
      <alignment horizontal="right" vertical="center"/>
      <protection locked="0"/>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2"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2" fillId="74" borderId="137" applyNumberFormat="0" applyFont="0" applyAlignment="0" applyProtection="0"/>
    <xf numFmtId="0" fontId="30"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2"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0" fontId="30" fillId="74" borderId="137" applyNumberFormat="0" applyFont="0" applyAlignment="0" applyProtection="0"/>
    <xf numFmtId="3" fontId="2" fillId="72" borderId="140" applyFont="0">
      <alignment horizontal="right" vertical="center"/>
      <protection locked="0"/>
    </xf>
    <xf numFmtId="0" fontId="69" fillId="43" borderId="136" applyNumberFormat="0" applyAlignment="0" applyProtection="0"/>
    <xf numFmtId="168" fontId="71" fillId="43" borderId="136" applyNumberFormat="0" applyAlignment="0" applyProtection="0"/>
    <xf numFmtId="169" fontId="71" fillId="43" borderId="136" applyNumberFormat="0" applyAlignment="0" applyProtection="0"/>
    <xf numFmtId="168" fontId="71" fillId="43" borderId="136" applyNumberFormat="0" applyAlignment="0" applyProtection="0"/>
    <xf numFmtId="168" fontId="71" fillId="43" borderId="136" applyNumberFormat="0" applyAlignment="0" applyProtection="0"/>
    <xf numFmtId="169" fontId="71" fillId="43" borderId="136" applyNumberFormat="0" applyAlignment="0" applyProtection="0"/>
    <xf numFmtId="168" fontId="71" fillId="43" borderId="136" applyNumberFormat="0" applyAlignment="0" applyProtection="0"/>
    <xf numFmtId="168" fontId="71" fillId="43" borderId="136" applyNumberFormat="0" applyAlignment="0" applyProtection="0"/>
    <xf numFmtId="169" fontId="71" fillId="43" borderId="136" applyNumberFormat="0" applyAlignment="0" applyProtection="0"/>
    <xf numFmtId="168" fontId="71" fillId="43" borderId="136" applyNumberFormat="0" applyAlignment="0" applyProtection="0"/>
    <xf numFmtId="168" fontId="71" fillId="43" borderId="136" applyNumberFormat="0" applyAlignment="0" applyProtection="0"/>
    <xf numFmtId="169" fontId="71" fillId="43" borderId="136" applyNumberFormat="0" applyAlignment="0" applyProtection="0"/>
    <xf numFmtId="168" fontId="71"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169" fontId="71"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168" fontId="71"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168" fontId="71"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69" fillId="43" borderId="136" applyNumberFormat="0" applyAlignment="0" applyProtection="0"/>
    <xf numFmtId="0" fontId="2" fillId="71" borderId="141" applyNumberFormat="0" applyFont="0" applyBorder="0" applyProtection="0">
      <alignment horizontal="left" vertical="center"/>
    </xf>
    <xf numFmtId="9" fontId="2" fillId="71" borderId="140" applyFont="0" applyProtection="0">
      <alignment horizontal="right" vertical="center"/>
    </xf>
    <xf numFmtId="3" fontId="2" fillId="71" borderId="140" applyFont="0" applyProtection="0">
      <alignment horizontal="right" vertical="center"/>
    </xf>
    <xf numFmtId="0" fontId="65" fillId="70" borderId="141" applyFont="0" applyBorder="0">
      <alignment horizontal="center" wrapText="1"/>
    </xf>
    <xf numFmtId="0" fontId="2" fillId="69" borderId="140" applyNumberFormat="0" applyFont="0" applyBorder="0" applyProtection="0">
      <alignment horizontal="center" vertical="center"/>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39" fillId="0" borderId="140" applyNumberFormat="0" applyAlignment="0">
      <alignment horizontal="right"/>
      <protection locked="0"/>
    </xf>
    <xf numFmtId="0" fontId="41" fillId="64" borderId="136" applyNumberFormat="0" applyAlignment="0" applyProtection="0"/>
    <xf numFmtId="168" fontId="43" fillId="64" borderId="136" applyNumberFormat="0" applyAlignment="0" applyProtection="0"/>
    <xf numFmtId="169" fontId="43" fillId="64" borderId="136" applyNumberFormat="0" applyAlignment="0" applyProtection="0"/>
    <xf numFmtId="168" fontId="43" fillId="64" borderId="136" applyNumberFormat="0" applyAlignment="0" applyProtection="0"/>
    <xf numFmtId="168" fontId="43" fillId="64" borderId="136" applyNumberFormat="0" applyAlignment="0" applyProtection="0"/>
    <xf numFmtId="169" fontId="43" fillId="64" borderId="136" applyNumberFormat="0" applyAlignment="0" applyProtection="0"/>
    <xf numFmtId="168" fontId="43" fillId="64" borderId="136" applyNumberFormat="0" applyAlignment="0" applyProtection="0"/>
    <xf numFmtId="168" fontId="43" fillId="64" borderId="136" applyNumberFormat="0" applyAlignment="0" applyProtection="0"/>
    <xf numFmtId="169" fontId="43" fillId="64" borderId="136" applyNumberFormat="0" applyAlignment="0" applyProtection="0"/>
    <xf numFmtId="168" fontId="43" fillId="64" borderId="136" applyNumberFormat="0" applyAlignment="0" applyProtection="0"/>
    <xf numFmtId="168" fontId="43" fillId="64" borderId="136" applyNumberFormat="0" applyAlignment="0" applyProtection="0"/>
    <xf numFmtId="169" fontId="43" fillId="64" borderId="136" applyNumberFormat="0" applyAlignment="0" applyProtection="0"/>
    <xf numFmtId="168" fontId="43"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169" fontId="43"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168" fontId="43"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168" fontId="43"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36"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168" fontId="43"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168" fontId="43"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169" fontId="43"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0" fontId="41" fillId="64" borderId="142" applyNumberFormat="0" applyAlignment="0" applyProtection="0"/>
    <xf numFmtId="168" fontId="43" fillId="64" borderId="142" applyNumberFormat="0" applyAlignment="0" applyProtection="0"/>
    <xf numFmtId="169" fontId="43" fillId="64" borderId="142" applyNumberFormat="0" applyAlignment="0" applyProtection="0"/>
    <xf numFmtId="168" fontId="43" fillId="64" borderId="142" applyNumberFormat="0" applyAlignment="0" applyProtection="0"/>
    <xf numFmtId="168" fontId="43" fillId="64" borderId="142" applyNumberFormat="0" applyAlignment="0" applyProtection="0"/>
    <xf numFmtId="169" fontId="43" fillId="64" borderId="142" applyNumberFormat="0" applyAlignment="0" applyProtection="0"/>
    <xf numFmtId="168" fontId="43" fillId="64" borderId="142" applyNumberFormat="0" applyAlignment="0" applyProtection="0"/>
    <xf numFmtId="168" fontId="43" fillId="64" borderId="142" applyNumberFormat="0" applyAlignment="0" applyProtection="0"/>
    <xf numFmtId="169" fontId="43" fillId="64" borderId="142" applyNumberFormat="0" applyAlignment="0" applyProtection="0"/>
    <xf numFmtId="168" fontId="43" fillId="64" borderId="142" applyNumberFormat="0" applyAlignment="0" applyProtection="0"/>
    <xf numFmtId="168" fontId="43" fillId="64" borderId="142" applyNumberFormat="0" applyAlignment="0" applyProtection="0"/>
    <xf numFmtId="169" fontId="43" fillId="64" borderId="142" applyNumberFormat="0" applyAlignment="0" applyProtection="0"/>
    <xf numFmtId="168" fontId="43" fillId="64" borderId="142" applyNumberFormat="0" applyAlignment="0" applyProtection="0"/>
    <xf numFmtId="0" fontId="41" fillId="64"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168" fontId="71"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168" fontId="71"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169" fontId="71"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0" fontId="69" fillId="43" borderId="142" applyNumberFormat="0" applyAlignment="0" applyProtection="0"/>
    <xf numFmtId="168" fontId="71" fillId="43" borderId="142" applyNumberFormat="0" applyAlignment="0" applyProtection="0"/>
    <xf numFmtId="169" fontId="71" fillId="43" borderId="142" applyNumberFormat="0" applyAlignment="0" applyProtection="0"/>
    <xf numFmtId="168" fontId="71" fillId="43" borderId="142" applyNumberFormat="0" applyAlignment="0" applyProtection="0"/>
    <xf numFmtId="168" fontId="71" fillId="43" borderId="142" applyNumberFormat="0" applyAlignment="0" applyProtection="0"/>
    <xf numFmtId="169" fontId="71" fillId="43" borderId="142" applyNumberFormat="0" applyAlignment="0" applyProtection="0"/>
    <xf numFmtId="168" fontId="71" fillId="43" borderId="142" applyNumberFormat="0" applyAlignment="0" applyProtection="0"/>
    <xf numFmtId="168" fontId="71" fillId="43" borderId="142" applyNumberFormat="0" applyAlignment="0" applyProtection="0"/>
    <xf numFmtId="169" fontId="71" fillId="43" borderId="142" applyNumberFormat="0" applyAlignment="0" applyProtection="0"/>
    <xf numFmtId="168" fontId="71" fillId="43" borderId="142" applyNumberFormat="0" applyAlignment="0" applyProtection="0"/>
    <xf numFmtId="168" fontId="71" fillId="43" borderId="142" applyNumberFormat="0" applyAlignment="0" applyProtection="0"/>
    <xf numFmtId="169" fontId="71" fillId="43" borderId="142" applyNumberFormat="0" applyAlignment="0" applyProtection="0"/>
    <xf numFmtId="168" fontId="71" fillId="43" borderId="142" applyNumberFormat="0" applyAlignment="0" applyProtection="0"/>
    <xf numFmtId="0" fontId="69" fillId="43" borderId="142" applyNumberForma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2"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30" fillId="74" borderId="143" applyNumberFormat="0" applyFont="0" applyAlignment="0" applyProtection="0"/>
    <xf numFmtId="0" fontId="2"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2"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30"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168" fontId="88"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168" fontId="88"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169" fontId="88"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0" fontId="86" fillId="64" borderId="144" applyNumberFormat="0" applyAlignment="0" applyProtection="0"/>
    <xf numFmtId="168" fontId="88" fillId="64" borderId="144" applyNumberFormat="0" applyAlignment="0" applyProtection="0"/>
    <xf numFmtId="169" fontId="88" fillId="64" borderId="144" applyNumberFormat="0" applyAlignment="0" applyProtection="0"/>
    <xf numFmtId="168" fontId="88" fillId="64" borderId="144" applyNumberFormat="0" applyAlignment="0" applyProtection="0"/>
    <xf numFmtId="168" fontId="88" fillId="64" borderId="144" applyNumberFormat="0" applyAlignment="0" applyProtection="0"/>
    <xf numFmtId="169" fontId="88" fillId="64" borderId="144" applyNumberFormat="0" applyAlignment="0" applyProtection="0"/>
    <xf numFmtId="168" fontId="88" fillId="64" borderId="144" applyNumberFormat="0" applyAlignment="0" applyProtection="0"/>
    <xf numFmtId="168" fontId="88" fillId="64" borderId="144" applyNumberFormat="0" applyAlignment="0" applyProtection="0"/>
    <xf numFmtId="169" fontId="88" fillId="64" borderId="144" applyNumberFormat="0" applyAlignment="0" applyProtection="0"/>
    <xf numFmtId="168" fontId="88" fillId="64" borderId="144" applyNumberFormat="0" applyAlignment="0" applyProtection="0"/>
    <xf numFmtId="168" fontId="88" fillId="64" borderId="144" applyNumberFormat="0" applyAlignment="0" applyProtection="0"/>
    <xf numFmtId="169" fontId="88" fillId="64" borderId="144" applyNumberFormat="0" applyAlignment="0" applyProtection="0"/>
    <xf numFmtId="168" fontId="88" fillId="64" borderId="144" applyNumberFormat="0" applyAlignment="0" applyProtection="0"/>
    <xf numFmtId="0" fontId="86" fillId="64" borderId="144" applyNumberFormat="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168" fontId="97"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168" fontId="97"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169" fontId="97"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0" fontId="50" fillId="0" borderId="145" applyNumberFormat="0" applyFill="0" applyAlignment="0" applyProtection="0"/>
    <xf numFmtId="168" fontId="97" fillId="0" borderId="145" applyNumberFormat="0" applyFill="0" applyAlignment="0" applyProtection="0"/>
    <xf numFmtId="169" fontId="97" fillId="0" borderId="145" applyNumberFormat="0" applyFill="0" applyAlignment="0" applyProtection="0"/>
    <xf numFmtId="168" fontId="97" fillId="0" borderId="145" applyNumberFormat="0" applyFill="0" applyAlignment="0" applyProtection="0"/>
    <xf numFmtId="168" fontId="97" fillId="0" borderId="145" applyNumberFormat="0" applyFill="0" applyAlignment="0" applyProtection="0"/>
    <xf numFmtId="169" fontId="97" fillId="0" borderId="145" applyNumberFormat="0" applyFill="0" applyAlignment="0" applyProtection="0"/>
    <xf numFmtId="168" fontId="97" fillId="0" borderId="145" applyNumberFormat="0" applyFill="0" applyAlignment="0" applyProtection="0"/>
    <xf numFmtId="168" fontId="97" fillId="0" borderId="145" applyNumberFormat="0" applyFill="0" applyAlignment="0" applyProtection="0"/>
    <xf numFmtId="169" fontId="97" fillId="0" borderId="145" applyNumberFormat="0" applyFill="0" applyAlignment="0" applyProtection="0"/>
    <xf numFmtId="168" fontId="97" fillId="0" borderId="145" applyNumberFormat="0" applyFill="0" applyAlignment="0" applyProtection="0"/>
    <xf numFmtId="168" fontId="97" fillId="0" borderId="145" applyNumberFormat="0" applyFill="0" applyAlignment="0" applyProtection="0"/>
    <xf numFmtId="169" fontId="97" fillId="0" borderId="145" applyNumberFormat="0" applyFill="0" applyAlignment="0" applyProtection="0"/>
    <xf numFmtId="168" fontId="97" fillId="0" borderId="145" applyNumberFormat="0" applyFill="0" applyAlignment="0" applyProtection="0"/>
    <xf numFmtId="0" fontId="50" fillId="0" borderId="145" applyNumberFormat="0" applyFill="0" applyAlignment="0" applyProtection="0"/>
    <xf numFmtId="0" fontId="50" fillId="0" borderId="150" applyNumberFormat="0" applyFill="0" applyAlignment="0" applyProtection="0"/>
    <xf numFmtId="168" fontId="97" fillId="0" borderId="150" applyNumberFormat="0" applyFill="0" applyAlignment="0" applyProtection="0"/>
    <xf numFmtId="169" fontId="97" fillId="0" borderId="150" applyNumberFormat="0" applyFill="0" applyAlignment="0" applyProtection="0"/>
    <xf numFmtId="168" fontId="97" fillId="0" borderId="150" applyNumberFormat="0" applyFill="0" applyAlignment="0" applyProtection="0"/>
    <xf numFmtId="168" fontId="97" fillId="0" borderId="150" applyNumberFormat="0" applyFill="0" applyAlignment="0" applyProtection="0"/>
    <xf numFmtId="169" fontId="97" fillId="0" borderId="150" applyNumberFormat="0" applyFill="0" applyAlignment="0" applyProtection="0"/>
    <xf numFmtId="168" fontId="97" fillId="0" borderId="150" applyNumberFormat="0" applyFill="0" applyAlignment="0" applyProtection="0"/>
    <xf numFmtId="168" fontId="97" fillId="0" borderId="150" applyNumberFormat="0" applyFill="0" applyAlignment="0" applyProtection="0"/>
    <xf numFmtId="169" fontId="97" fillId="0" borderId="150" applyNumberFormat="0" applyFill="0" applyAlignment="0" applyProtection="0"/>
    <xf numFmtId="168" fontId="97" fillId="0" borderId="150" applyNumberFormat="0" applyFill="0" applyAlignment="0" applyProtection="0"/>
    <xf numFmtId="168" fontId="97" fillId="0" borderId="150" applyNumberFormat="0" applyFill="0" applyAlignment="0" applyProtection="0"/>
    <xf numFmtId="169" fontId="97" fillId="0" borderId="150" applyNumberFormat="0" applyFill="0" applyAlignment="0" applyProtection="0"/>
    <xf numFmtId="168" fontId="97"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169" fontId="97"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168" fontId="97"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168" fontId="97"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0" fontId="50" fillId="0" borderId="150" applyNumberFormat="0" applyFill="0" applyAlignment="0" applyProtection="0"/>
    <xf numFmtId="188" fontId="2" fillId="70" borderId="132" applyFont="0">
      <alignment horizontal="right" vertical="center"/>
    </xf>
    <xf numFmtId="3" fontId="2" fillId="70" borderId="132" applyFont="0">
      <alignment horizontal="right" vertical="center"/>
    </xf>
    <xf numFmtId="0" fontId="86" fillId="64" borderId="149" applyNumberFormat="0" applyAlignment="0" applyProtection="0"/>
    <xf numFmtId="168" fontId="88" fillId="64" borderId="149" applyNumberFormat="0" applyAlignment="0" applyProtection="0"/>
    <xf numFmtId="169" fontId="88" fillId="64" borderId="149" applyNumberFormat="0" applyAlignment="0" applyProtection="0"/>
    <xf numFmtId="168" fontId="88" fillId="64" borderId="149" applyNumberFormat="0" applyAlignment="0" applyProtection="0"/>
    <xf numFmtId="168" fontId="88" fillId="64" borderId="149" applyNumberFormat="0" applyAlignment="0" applyProtection="0"/>
    <xf numFmtId="169" fontId="88" fillId="64" borderId="149" applyNumberFormat="0" applyAlignment="0" applyProtection="0"/>
    <xf numFmtId="168" fontId="88" fillId="64" borderId="149" applyNumberFormat="0" applyAlignment="0" applyProtection="0"/>
    <xf numFmtId="168" fontId="88" fillId="64" borderId="149" applyNumberFormat="0" applyAlignment="0" applyProtection="0"/>
    <xf numFmtId="169" fontId="88" fillId="64" borderId="149" applyNumberFormat="0" applyAlignment="0" applyProtection="0"/>
    <xf numFmtId="168" fontId="88" fillId="64" borderId="149" applyNumberFormat="0" applyAlignment="0" applyProtection="0"/>
    <xf numFmtId="168" fontId="88" fillId="64" borderId="149" applyNumberFormat="0" applyAlignment="0" applyProtection="0"/>
    <xf numFmtId="169" fontId="88" fillId="64" borderId="149" applyNumberFormat="0" applyAlignment="0" applyProtection="0"/>
    <xf numFmtId="168" fontId="88"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169" fontId="88"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168" fontId="88"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168" fontId="88"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0" fontId="86" fillId="64" borderId="149" applyNumberFormat="0" applyAlignment="0" applyProtection="0"/>
    <xf numFmtId="3" fontId="2" fillId="75" borderId="132" applyFont="0">
      <alignment horizontal="right" vertical="center"/>
      <protection locked="0"/>
    </xf>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2"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2" fillId="74" borderId="148" applyNumberFormat="0" applyFont="0" applyAlignment="0" applyProtection="0"/>
    <xf numFmtId="0" fontId="30" fillId="74" borderId="148" applyNumberFormat="0" applyFont="0" applyAlignment="0" applyProtection="0"/>
    <xf numFmtId="0" fontId="2" fillId="74" borderId="148" applyNumberFormat="0" applyFont="0" applyAlignment="0" applyProtection="0"/>
    <xf numFmtId="0" fontId="2"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2"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0" fontId="30" fillId="74" borderId="148" applyNumberFormat="0" applyFont="0" applyAlignment="0" applyProtection="0"/>
    <xf numFmtId="3" fontId="2" fillId="72" borderId="132" applyFont="0">
      <alignment horizontal="right" vertical="center"/>
      <protection locked="0"/>
    </xf>
    <xf numFmtId="0" fontId="69" fillId="43" borderId="147" applyNumberFormat="0" applyAlignment="0" applyProtection="0"/>
    <xf numFmtId="168" fontId="71" fillId="43" borderId="147" applyNumberFormat="0" applyAlignment="0" applyProtection="0"/>
    <xf numFmtId="169" fontId="71" fillId="43" borderId="147" applyNumberFormat="0" applyAlignment="0" applyProtection="0"/>
    <xf numFmtId="168" fontId="71" fillId="43" borderId="147" applyNumberFormat="0" applyAlignment="0" applyProtection="0"/>
    <xf numFmtId="168" fontId="71" fillId="43" borderId="147" applyNumberFormat="0" applyAlignment="0" applyProtection="0"/>
    <xf numFmtId="169" fontId="71" fillId="43" borderId="147" applyNumberFormat="0" applyAlignment="0" applyProtection="0"/>
    <xf numFmtId="168" fontId="71" fillId="43" borderId="147" applyNumberFormat="0" applyAlignment="0" applyProtection="0"/>
    <xf numFmtId="168" fontId="71" fillId="43" borderId="147" applyNumberFormat="0" applyAlignment="0" applyProtection="0"/>
    <xf numFmtId="169" fontId="71" fillId="43" borderId="147" applyNumberFormat="0" applyAlignment="0" applyProtection="0"/>
    <xf numFmtId="168" fontId="71" fillId="43" borderId="147" applyNumberFormat="0" applyAlignment="0" applyProtection="0"/>
    <xf numFmtId="168" fontId="71" fillId="43" borderId="147" applyNumberFormat="0" applyAlignment="0" applyProtection="0"/>
    <xf numFmtId="169" fontId="71" fillId="43" borderId="147" applyNumberFormat="0" applyAlignment="0" applyProtection="0"/>
    <xf numFmtId="168" fontId="71"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169" fontId="71"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168" fontId="71"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168" fontId="71"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69" fillId="43" borderId="147" applyNumberFormat="0" applyAlignment="0" applyProtection="0"/>
    <xf numFmtId="0" fontId="2" fillId="71" borderId="134" applyNumberFormat="0" applyFont="0" applyBorder="0" applyProtection="0">
      <alignment horizontal="left" vertical="center"/>
    </xf>
    <xf numFmtId="9" fontId="2" fillId="71" borderId="132" applyFont="0" applyProtection="0">
      <alignment horizontal="right" vertical="center"/>
    </xf>
    <xf numFmtId="3" fontId="2" fillId="71" borderId="132" applyFont="0" applyProtection="0">
      <alignment horizontal="right" vertical="center"/>
    </xf>
    <xf numFmtId="0" fontId="65" fillId="70" borderId="134" applyFont="0" applyBorder="0">
      <alignment horizontal="center" wrapText="1"/>
    </xf>
    <xf numFmtId="168" fontId="57" fillId="0" borderId="146">
      <alignment horizontal="left" vertical="center"/>
    </xf>
    <xf numFmtId="0" fontId="57" fillId="0" borderId="146">
      <alignment horizontal="left" vertical="center"/>
    </xf>
    <xf numFmtId="0" fontId="57" fillId="0" borderId="146">
      <alignment horizontal="left" vertical="center"/>
    </xf>
    <xf numFmtId="0" fontId="2" fillId="69" borderId="132" applyNumberFormat="0" applyFont="0" applyBorder="0" applyProtection="0">
      <alignment horizontal="center" vertical="center"/>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39" fillId="0" borderId="132" applyNumberFormat="0" applyAlignment="0">
      <alignment horizontal="right"/>
      <protection locked="0"/>
    </xf>
    <xf numFmtId="0" fontId="41" fillId="64" borderId="147" applyNumberFormat="0" applyAlignment="0" applyProtection="0"/>
    <xf numFmtId="168" fontId="43" fillId="64" borderId="147" applyNumberFormat="0" applyAlignment="0" applyProtection="0"/>
    <xf numFmtId="169" fontId="43" fillId="64" borderId="147" applyNumberFormat="0" applyAlignment="0" applyProtection="0"/>
    <xf numFmtId="168" fontId="43" fillId="64" borderId="147" applyNumberFormat="0" applyAlignment="0" applyProtection="0"/>
    <xf numFmtId="168" fontId="43" fillId="64" borderId="147" applyNumberFormat="0" applyAlignment="0" applyProtection="0"/>
    <xf numFmtId="169" fontId="43" fillId="64" borderId="147" applyNumberFormat="0" applyAlignment="0" applyProtection="0"/>
    <xf numFmtId="168" fontId="43" fillId="64" borderId="147" applyNumberFormat="0" applyAlignment="0" applyProtection="0"/>
    <xf numFmtId="168" fontId="43" fillId="64" borderId="147" applyNumberFormat="0" applyAlignment="0" applyProtection="0"/>
    <xf numFmtId="169" fontId="43" fillId="64" borderId="147" applyNumberFormat="0" applyAlignment="0" applyProtection="0"/>
    <xf numFmtId="168" fontId="43" fillId="64" borderId="147" applyNumberFormat="0" applyAlignment="0" applyProtection="0"/>
    <xf numFmtId="168" fontId="43" fillId="64" borderId="147" applyNumberFormat="0" applyAlignment="0" applyProtection="0"/>
    <xf numFmtId="169" fontId="43" fillId="64" borderId="147" applyNumberFormat="0" applyAlignment="0" applyProtection="0"/>
    <xf numFmtId="168" fontId="43"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169" fontId="43"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168" fontId="43"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168" fontId="43"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41" fillId="64" borderId="147" applyNumberForma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2"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2" fillId="74" borderId="164" applyNumberFormat="0" applyFont="0" applyAlignment="0" applyProtection="0"/>
    <xf numFmtId="0" fontId="30"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2"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30" fillId="74" borderId="164" applyNumberFormat="0" applyFon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168" fontId="43"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168" fontId="43"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169" fontId="43"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0" fontId="41" fillId="64" borderId="153" applyNumberFormat="0" applyAlignment="0" applyProtection="0"/>
    <xf numFmtId="168" fontId="43" fillId="64" borderId="153" applyNumberFormat="0" applyAlignment="0" applyProtection="0"/>
    <xf numFmtId="169" fontId="43" fillId="64" borderId="153" applyNumberFormat="0" applyAlignment="0" applyProtection="0"/>
    <xf numFmtId="168" fontId="43" fillId="64" borderId="153" applyNumberFormat="0" applyAlignment="0" applyProtection="0"/>
    <xf numFmtId="168" fontId="43" fillId="64" borderId="153" applyNumberFormat="0" applyAlignment="0" applyProtection="0"/>
    <xf numFmtId="169" fontId="43" fillId="64" borderId="153" applyNumberFormat="0" applyAlignment="0" applyProtection="0"/>
    <xf numFmtId="168" fontId="43" fillId="64" borderId="153" applyNumberFormat="0" applyAlignment="0" applyProtection="0"/>
    <xf numFmtId="168" fontId="43" fillId="64" borderId="153" applyNumberFormat="0" applyAlignment="0" applyProtection="0"/>
    <xf numFmtId="169" fontId="43" fillId="64" borderId="153" applyNumberFormat="0" applyAlignment="0" applyProtection="0"/>
    <xf numFmtId="168" fontId="43" fillId="64" borderId="153" applyNumberFormat="0" applyAlignment="0" applyProtection="0"/>
    <xf numFmtId="168" fontId="43" fillId="64" borderId="153" applyNumberFormat="0" applyAlignment="0" applyProtection="0"/>
    <xf numFmtId="169" fontId="43" fillId="64" borderId="153" applyNumberFormat="0" applyAlignment="0" applyProtection="0"/>
    <xf numFmtId="168" fontId="43" fillId="64" borderId="153" applyNumberFormat="0" applyAlignment="0" applyProtection="0"/>
    <xf numFmtId="0" fontId="41" fillId="64" borderId="153" applyNumberFormat="0" applyAlignment="0" applyProtection="0"/>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2" fillId="69" borderId="152" applyNumberFormat="0" applyFont="0" applyBorder="0" applyProtection="0">
      <alignment horizontal="center" vertical="center"/>
    </xf>
    <xf numFmtId="3" fontId="2" fillId="71" borderId="152" applyFont="0" applyProtection="0">
      <alignment horizontal="right" vertical="center"/>
    </xf>
    <xf numFmtId="9" fontId="2" fillId="71" borderId="152" applyFont="0" applyProtection="0">
      <alignment horizontal="right" vertical="center"/>
    </xf>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168" fontId="71"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168" fontId="71"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169" fontId="71"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0" fontId="69" fillId="43" borderId="153" applyNumberFormat="0" applyAlignment="0" applyProtection="0"/>
    <xf numFmtId="168" fontId="71" fillId="43" borderId="153" applyNumberFormat="0" applyAlignment="0" applyProtection="0"/>
    <xf numFmtId="169" fontId="71" fillId="43" borderId="153" applyNumberFormat="0" applyAlignment="0" applyProtection="0"/>
    <xf numFmtId="168" fontId="71" fillId="43" borderId="153" applyNumberFormat="0" applyAlignment="0" applyProtection="0"/>
    <xf numFmtId="168" fontId="71" fillId="43" borderId="153" applyNumberFormat="0" applyAlignment="0" applyProtection="0"/>
    <xf numFmtId="169" fontId="71" fillId="43" borderId="153" applyNumberFormat="0" applyAlignment="0" applyProtection="0"/>
    <xf numFmtId="168" fontId="71" fillId="43" borderId="153" applyNumberFormat="0" applyAlignment="0" applyProtection="0"/>
    <xf numFmtId="168" fontId="71" fillId="43" borderId="153" applyNumberFormat="0" applyAlignment="0" applyProtection="0"/>
    <xf numFmtId="169" fontId="71" fillId="43" borderId="153" applyNumberFormat="0" applyAlignment="0" applyProtection="0"/>
    <xf numFmtId="168" fontId="71" fillId="43" borderId="153" applyNumberFormat="0" applyAlignment="0" applyProtection="0"/>
    <xf numFmtId="168" fontId="71" fillId="43" borderId="153" applyNumberFormat="0" applyAlignment="0" applyProtection="0"/>
    <xf numFmtId="169" fontId="71" fillId="43" borderId="153" applyNumberFormat="0" applyAlignment="0" applyProtection="0"/>
    <xf numFmtId="168" fontId="71" fillId="43" borderId="153" applyNumberFormat="0" applyAlignment="0" applyProtection="0"/>
    <xf numFmtId="0" fontId="69" fillId="43" borderId="153" applyNumberFormat="0" applyAlignment="0" applyProtection="0"/>
    <xf numFmtId="3" fontId="2" fillId="72" borderId="152" applyFont="0">
      <alignment horizontal="right" vertical="center"/>
      <protection locked="0"/>
    </xf>
    <xf numFmtId="3" fontId="2" fillId="72" borderId="162" applyFont="0">
      <alignment horizontal="right" vertical="center"/>
      <protection locked="0"/>
    </xf>
    <xf numFmtId="0" fontId="69" fillId="43" borderId="163" applyNumberFormat="0" applyAlignment="0" applyProtection="0"/>
    <xf numFmtId="168" fontId="71" fillId="43" borderId="163" applyNumberFormat="0" applyAlignment="0" applyProtection="0"/>
    <xf numFmtId="169" fontId="71" fillId="43" borderId="163" applyNumberFormat="0" applyAlignment="0" applyProtection="0"/>
    <xf numFmtId="168" fontId="71" fillId="43" borderId="163" applyNumberFormat="0" applyAlignment="0" applyProtection="0"/>
    <xf numFmtId="168" fontId="71" fillId="43" borderId="163" applyNumberFormat="0" applyAlignment="0" applyProtection="0"/>
    <xf numFmtId="169" fontId="71" fillId="43" borderId="163" applyNumberFormat="0" applyAlignment="0" applyProtection="0"/>
    <xf numFmtId="168" fontId="71" fillId="43" borderId="163" applyNumberFormat="0" applyAlignment="0" applyProtection="0"/>
    <xf numFmtId="168" fontId="71" fillId="43" borderId="163" applyNumberFormat="0" applyAlignment="0" applyProtection="0"/>
    <xf numFmtId="169" fontId="71" fillId="43" borderId="163" applyNumberFormat="0" applyAlignment="0" applyProtection="0"/>
    <xf numFmtId="168" fontId="71" fillId="43" borderId="163" applyNumberFormat="0" applyAlignment="0" applyProtection="0"/>
    <xf numFmtId="168" fontId="71" fillId="43" borderId="163" applyNumberFormat="0" applyAlignment="0" applyProtection="0"/>
    <xf numFmtId="169" fontId="71" fillId="43" borderId="163" applyNumberFormat="0" applyAlignment="0" applyProtection="0"/>
    <xf numFmtId="168" fontId="71"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169" fontId="71"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168" fontId="71"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168" fontId="71"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0" fontId="69" fillId="43" borderId="163" applyNumberFormat="0" applyAlignment="0" applyProtection="0"/>
    <xf numFmtId="9" fontId="2" fillId="71" borderId="162" applyFont="0" applyProtection="0">
      <alignment horizontal="right" vertical="center"/>
    </xf>
    <xf numFmtId="3" fontId="2" fillId="71" borderId="162" applyFont="0" applyProtection="0">
      <alignment horizontal="right" vertical="center"/>
    </xf>
    <xf numFmtId="0" fontId="2" fillId="69" borderId="162" applyNumberFormat="0" applyFont="0" applyBorder="0" applyProtection="0">
      <alignment horizontal="center" vertical="center"/>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41" fillId="64" borderId="163" applyNumberFormat="0" applyAlignment="0" applyProtection="0"/>
    <xf numFmtId="168" fontId="43" fillId="64" borderId="163" applyNumberFormat="0" applyAlignment="0" applyProtection="0"/>
    <xf numFmtId="169" fontId="43" fillId="64" borderId="163" applyNumberFormat="0" applyAlignment="0" applyProtection="0"/>
    <xf numFmtId="168" fontId="43" fillId="64" borderId="163" applyNumberFormat="0" applyAlignment="0" applyProtection="0"/>
    <xf numFmtId="168" fontId="43" fillId="64" borderId="163" applyNumberFormat="0" applyAlignment="0" applyProtection="0"/>
    <xf numFmtId="169" fontId="43" fillId="64" borderId="163" applyNumberFormat="0" applyAlignment="0" applyProtection="0"/>
    <xf numFmtId="168" fontId="43" fillId="64" borderId="163" applyNumberFormat="0" applyAlignment="0" applyProtection="0"/>
    <xf numFmtId="168" fontId="43" fillId="64" borderId="163" applyNumberFormat="0" applyAlignment="0" applyProtection="0"/>
    <xf numFmtId="169" fontId="43" fillId="64" borderId="163" applyNumberFormat="0" applyAlignment="0" applyProtection="0"/>
    <xf numFmtId="168" fontId="43" fillId="64" borderId="163" applyNumberFormat="0" applyAlignment="0" applyProtection="0"/>
    <xf numFmtId="168" fontId="43" fillId="64" borderId="163" applyNumberFormat="0" applyAlignment="0" applyProtection="0"/>
    <xf numFmtId="169" fontId="43" fillId="64" borderId="163" applyNumberFormat="0" applyAlignment="0" applyProtection="0"/>
    <xf numFmtId="168" fontId="43"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169" fontId="43"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168" fontId="43"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168" fontId="43"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41" fillId="64" borderId="163" applyNumberForma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2"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30" fillId="74" borderId="154" applyNumberFormat="0" applyFont="0" applyAlignment="0" applyProtection="0"/>
    <xf numFmtId="0" fontId="2"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2"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30"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0" fontId="2" fillId="74" borderId="154" applyNumberFormat="0" applyFont="0" applyAlignment="0" applyProtection="0"/>
    <xf numFmtId="3" fontId="2" fillId="75" borderId="152" applyFont="0">
      <alignment horizontal="right" vertical="center"/>
      <protection locked="0"/>
    </xf>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168" fontId="88"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168" fontId="88"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169" fontId="88"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0" fontId="86" fillId="64" borderId="155" applyNumberFormat="0" applyAlignment="0" applyProtection="0"/>
    <xf numFmtId="168" fontId="88" fillId="64" borderId="155" applyNumberFormat="0" applyAlignment="0" applyProtection="0"/>
    <xf numFmtId="169" fontId="88" fillId="64" borderId="155" applyNumberFormat="0" applyAlignment="0" applyProtection="0"/>
    <xf numFmtId="168" fontId="88" fillId="64" borderId="155" applyNumberFormat="0" applyAlignment="0" applyProtection="0"/>
    <xf numFmtId="168" fontId="88" fillId="64" borderId="155" applyNumberFormat="0" applyAlignment="0" applyProtection="0"/>
    <xf numFmtId="169" fontId="88" fillId="64" borderId="155" applyNumberFormat="0" applyAlignment="0" applyProtection="0"/>
    <xf numFmtId="168" fontId="88" fillId="64" borderId="155" applyNumberFormat="0" applyAlignment="0" applyProtection="0"/>
    <xf numFmtId="168" fontId="88" fillId="64" borderId="155" applyNumberFormat="0" applyAlignment="0" applyProtection="0"/>
    <xf numFmtId="169" fontId="88" fillId="64" borderId="155" applyNumberFormat="0" applyAlignment="0" applyProtection="0"/>
    <xf numFmtId="168" fontId="88" fillId="64" borderId="155" applyNumberFormat="0" applyAlignment="0" applyProtection="0"/>
    <xf numFmtId="168" fontId="88" fillId="64" borderId="155" applyNumberFormat="0" applyAlignment="0" applyProtection="0"/>
    <xf numFmtId="169" fontId="88" fillId="64" borderId="155" applyNumberFormat="0" applyAlignment="0" applyProtection="0"/>
    <xf numFmtId="168" fontId="88" fillId="64" borderId="155" applyNumberFormat="0" applyAlignment="0" applyProtection="0"/>
    <xf numFmtId="0" fontId="86" fillId="64" borderId="155" applyNumberFormat="0" applyAlignment="0" applyProtection="0"/>
    <xf numFmtId="3" fontId="2" fillId="70" borderId="152" applyFont="0">
      <alignment horizontal="right" vertical="center"/>
    </xf>
    <xf numFmtId="188" fontId="2" fillId="70" borderId="152" applyFont="0">
      <alignment horizontal="right" vertical="center"/>
    </xf>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168" fontId="97"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168" fontId="97"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169" fontId="97"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0" fontId="50" fillId="0" borderId="156" applyNumberFormat="0" applyFill="0" applyAlignment="0" applyProtection="0"/>
    <xf numFmtId="168" fontId="97" fillId="0" borderId="156" applyNumberFormat="0" applyFill="0" applyAlignment="0" applyProtection="0"/>
    <xf numFmtId="169" fontId="97" fillId="0" borderId="156" applyNumberFormat="0" applyFill="0" applyAlignment="0" applyProtection="0"/>
    <xf numFmtId="168" fontId="97" fillId="0" borderId="156" applyNumberFormat="0" applyFill="0" applyAlignment="0" applyProtection="0"/>
    <xf numFmtId="168" fontId="97" fillId="0" borderId="156" applyNumberFormat="0" applyFill="0" applyAlignment="0" applyProtection="0"/>
    <xf numFmtId="169" fontId="97" fillId="0" borderId="156" applyNumberFormat="0" applyFill="0" applyAlignment="0" applyProtection="0"/>
    <xf numFmtId="168" fontId="97" fillId="0" borderId="156" applyNumberFormat="0" applyFill="0" applyAlignment="0" applyProtection="0"/>
    <xf numFmtId="168" fontId="97" fillId="0" borderId="156" applyNumberFormat="0" applyFill="0" applyAlignment="0" applyProtection="0"/>
    <xf numFmtId="169" fontId="97" fillId="0" borderId="156" applyNumberFormat="0" applyFill="0" applyAlignment="0" applyProtection="0"/>
    <xf numFmtId="168" fontId="97" fillId="0" borderId="156" applyNumberFormat="0" applyFill="0" applyAlignment="0" applyProtection="0"/>
    <xf numFmtId="168" fontId="97" fillId="0" borderId="156" applyNumberFormat="0" applyFill="0" applyAlignment="0" applyProtection="0"/>
    <xf numFmtId="169" fontId="97" fillId="0" borderId="156" applyNumberFormat="0" applyFill="0" applyAlignment="0" applyProtection="0"/>
    <xf numFmtId="168" fontId="97" fillId="0" borderId="156" applyNumberFormat="0" applyFill="0" applyAlignment="0" applyProtection="0"/>
    <xf numFmtId="0" fontId="50" fillId="0" borderId="156" applyNumberFormat="0" applyFill="0" applyAlignment="0" applyProtection="0"/>
    <xf numFmtId="0" fontId="50" fillId="0" borderId="161" applyNumberFormat="0" applyFill="0" applyAlignment="0" applyProtection="0"/>
    <xf numFmtId="168" fontId="97" fillId="0" borderId="161" applyNumberFormat="0" applyFill="0" applyAlignment="0" applyProtection="0"/>
    <xf numFmtId="169" fontId="97" fillId="0" borderId="161" applyNumberFormat="0" applyFill="0" applyAlignment="0" applyProtection="0"/>
    <xf numFmtId="168" fontId="97" fillId="0" borderId="161" applyNumberFormat="0" applyFill="0" applyAlignment="0" applyProtection="0"/>
    <xf numFmtId="168" fontId="97" fillId="0" borderId="161" applyNumberFormat="0" applyFill="0" applyAlignment="0" applyProtection="0"/>
    <xf numFmtId="169" fontId="97" fillId="0" borderId="161" applyNumberFormat="0" applyFill="0" applyAlignment="0" applyProtection="0"/>
    <xf numFmtId="168" fontId="97" fillId="0" borderId="161" applyNumberFormat="0" applyFill="0" applyAlignment="0" applyProtection="0"/>
    <xf numFmtId="168" fontId="97" fillId="0" borderId="161" applyNumberFormat="0" applyFill="0" applyAlignment="0" applyProtection="0"/>
    <xf numFmtId="169" fontId="97" fillId="0" borderId="161" applyNumberFormat="0" applyFill="0" applyAlignment="0" applyProtection="0"/>
    <xf numFmtId="168" fontId="97" fillId="0" borderId="161" applyNumberFormat="0" applyFill="0" applyAlignment="0" applyProtection="0"/>
    <xf numFmtId="168" fontId="97" fillId="0" borderId="161" applyNumberFormat="0" applyFill="0" applyAlignment="0" applyProtection="0"/>
    <xf numFmtId="169" fontId="97" fillId="0" borderId="161" applyNumberFormat="0" applyFill="0" applyAlignment="0" applyProtection="0"/>
    <xf numFmtId="168" fontId="97"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169" fontId="97"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168" fontId="97"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168" fontId="97"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0" fontId="50" fillId="0" borderId="161" applyNumberFormat="0" applyFill="0" applyAlignment="0" applyProtection="0"/>
    <xf numFmtId="188" fontId="2" fillId="70" borderId="152" applyFont="0">
      <alignment horizontal="right" vertical="center"/>
    </xf>
    <xf numFmtId="3" fontId="2" fillId="70" borderId="152" applyFont="0">
      <alignment horizontal="right" vertical="center"/>
    </xf>
    <xf numFmtId="0" fontId="86" fillId="64" borderId="160" applyNumberFormat="0" applyAlignment="0" applyProtection="0"/>
    <xf numFmtId="168" fontId="88" fillId="64" borderId="160" applyNumberFormat="0" applyAlignment="0" applyProtection="0"/>
    <xf numFmtId="169" fontId="88" fillId="64" borderId="160" applyNumberFormat="0" applyAlignment="0" applyProtection="0"/>
    <xf numFmtId="168" fontId="88" fillId="64" borderId="160" applyNumberFormat="0" applyAlignment="0" applyProtection="0"/>
    <xf numFmtId="168" fontId="88" fillId="64" borderId="160" applyNumberFormat="0" applyAlignment="0" applyProtection="0"/>
    <xf numFmtId="169" fontId="88" fillId="64" borderId="160" applyNumberFormat="0" applyAlignment="0" applyProtection="0"/>
    <xf numFmtId="168" fontId="88" fillId="64" borderId="160" applyNumberFormat="0" applyAlignment="0" applyProtection="0"/>
    <xf numFmtId="168" fontId="88" fillId="64" borderId="160" applyNumberFormat="0" applyAlignment="0" applyProtection="0"/>
    <xf numFmtId="169" fontId="88" fillId="64" borderId="160" applyNumberFormat="0" applyAlignment="0" applyProtection="0"/>
    <xf numFmtId="168" fontId="88" fillId="64" borderId="160" applyNumberFormat="0" applyAlignment="0" applyProtection="0"/>
    <xf numFmtId="168" fontId="88" fillId="64" borderId="160" applyNumberFormat="0" applyAlignment="0" applyProtection="0"/>
    <xf numFmtId="169" fontId="88" fillId="64" borderId="160" applyNumberFormat="0" applyAlignment="0" applyProtection="0"/>
    <xf numFmtId="168" fontId="88"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169" fontId="88"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168" fontId="88"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168" fontId="88"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0" fontId="86" fillId="64" borderId="160" applyNumberFormat="0" applyAlignment="0" applyProtection="0"/>
    <xf numFmtId="3" fontId="2" fillId="75" borderId="152" applyFont="0">
      <alignment horizontal="right" vertical="center"/>
      <protection locked="0"/>
    </xf>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2"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2" fillId="74" borderId="159" applyNumberFormat="0" applyFont="0" applyAlignment="0" applyProtection="0"/>
    <xf numFmtId="0" fontId="30" fillId="74" borderId="159" applyNumberFormat="0" applyFont="0" applyAlignment="0" applyProtection="0"/>
    <xf numFmtId="0" fontId="2" fillId="74" borderId="159" applyNumberFormat="0" applyFont="0" applyAlignment="0" applyProtection="0"/>
    <xf numFmtId="0" fontId="2"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2"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0" fontId="30" fillId="74" borderId="159" applyNumberFormat="0" applyFont="0" applyAlignment="0" applyProtection="0"/>
    <xf numFmtId="3" fontId="2" fillId="72" borderId="152" applyFont="0">
      <alignment horizontal="right" vertical="center"/>
      <protection locked="0"/>
    </xf>
    <xf numFmtId="0" fontId="69" fillId="43" borderId="158" applyNumberFormat="0" applyAlignment="0" applyProtection="0"/>
    <xf numFmtId="168" fontId="71" fillId="43" borderId="158" applyNumberFormat="0" applyAlignment="0" applyProtection="0"/>
    <xf numFmtId="169" fontId="71" fillId="43" borderId="158" applyNumberFormat="0" applyAlignment="0" applyProtection="0"/>
    <xf numFmtId="168" fontId="71" fillId="43" borderId="158" applyNumberFormat="0" applyAlignment="0" applyProtection="0"/>
    <xf numFmtId="168" fontId="71" fillId="43" borderId="158" applyNumberFormat="0" applyAlignment="0" applyProtection="0"/>
    <xf numFmtId="169" fontId="71" fillId="43" borderId="158" applyNumberFormat="0" applyAlignment="0" applyProtection="0"/>
    <xf numFmtId="168" fontId="71" fillId="43" borderId="158" applyNumberFormat="0" applyAlignment="0" applyProtection="0"/>
    <xf numFmtId="168" fontId="71" fillId="43" borderId="158" applyNumberFormat="0" applyAlignment="0" applyProtection="0"/>
    <xf numFmtId="169" fontId="71" fillId="43" borderId="158" applyNumberFormat="0" applyAlignment="0" applyProtection="0"/>
    <xf numFmtId="168" fontId="71" fillId="43" borderId="158" applyNumberFormat="0" applyAlignment="0" applyProtection="0"/>
    <xf numFmtId="168" fontId="71" fillId="43" borderId="158" applyNumberFormat="0" applyAlignment="0" applyProtection="0"/>
    <xf numFmtId="169" fontId="71" fillId="43" borderId="158" applyNumberFormat="0" applyAlignment="0" applyProtection="0"/>
    <xf numFmtId="168" fontId="71"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169" fontId="71"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168" fontId="71"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168" fontId="71"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0" fontId="69" fillId="43" borderId="158" applyNumberFormat="0" applyAlignment="0" applyProtection="0"/>
    <xf numFmtId="9" fontId="2" fillId="71" borderId="152" applyFont="0" applyProtection="0">
      <alignment horizontal="right" vertical="center"/>
    </xf>
    <xf numFmtId="3" fontId="2" fillId="71" borderId="152" applyFont="0" applyProtection="0">
      <alignment horizontal="right" vertical="center"/>
    </xf>
    <xf numFmtId="168" fontId="57" fillId="0" borderId="157">
      <alignment horizontal="left" vertical="center"/>
    </xf>
    <xf numFmtId="0" fontId="57" fillId="0" borderId="157">
      <alignment horizontal="left" vertical="center"/>
    </xf>
    <xf numFmtId="0" fontId="57" fillId="0" borderId="157">
      <alignment horizontal="left" vertical="center"/>
    </xf>
    <xf numFmtId="0" fontId="2" fillId="69" borderId="152" applyNumberFormat="0" applyFont="0" applyBorder="0" applyProtection="0">
      <alignment horizontal="center" vertical="center"/>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39" fillId="0" borderId="152" applyNumberFormat="0" applyAlignment="0">
      <alignment horizontal="right"/>
      <protection locked="0"/>
    </xf>
    <xf numFmtId="0" fontId="41" fillId="64" borderId="158" applyNumberFormat="0" applyAlignment="0" applyProtection="0"/>
    <xf numFmtId="168" fontId="43" fillId="64" borderId="158" applyNumberFormat="0" applyAlignment="0" applyProtection="0"/>
    <xf numFmtId="169" fontId="43" fillId="64" borderId="158" applyNumberFormat="0" applyAlignment="0" applyProtection="0"/>
    <xf numFmtId="168" fontId="43" fillId="64" borderId="158" applyNumberFormat="0" applyAlignment="0" applyProtection="0"/>
    <xf numFmtId="168" fontId="43" fillId="64" borderId="158" applyNumberFormat="0" applyAlignment="0" applyProtection="0"/>
    <xf numFmtId="169" fontId="43" fillId="64" borderId="158" applyNumberFormat="0" applyAlignment="0" applyProtection="0"/>
    <xf numFmtId="168" fontId="43" fillId="64" borderId="158" applyNumberFormat="0" applyAlignment="0" applyProtection="0"/>
    <xf numFmtId="168" fontId="43" fillId="64" borderId="158" applyNumberFormat="0" applyAlignment="0" applyProtection="0"/>
    <xf numFmtId="169" fontId="43" fillId="64" borderId="158" applyNumberFormat="0" applyAlignment="0" applyProtection="0"/>
    <xf numFmtId="168" fontId="43" fillId="64" borderId="158" applyNumberFormat="0" applyAlignment="0" applyProtection="0"/>
    <xf numFmtId="168" fontId="43" fillId="64" borderId="158" applyNumberFormat="0" applyAlignment="0" applyProtection="0"/>
    <xf numFmtId="169" fontId="43" fillId="64" borderId="158" applyNumberFormat="0" applyAlignment="0" applyProtection="0"/>
    <xf numFmtId="168" fontId="43"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169" fontId="43"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168" fontId="43"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168" fontId="43"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0" fontId="41" fillId="64" borderId="158" applyNumberFormat="0" applyAlignment="0" applyProtection="0"/>
    <xf numFmtId="3" fontId="2" fillId="75" borderId="162" applyFont="0">
      <alignment horizontal="right" vertical="center"/>
      <protection locked="0"/>
    </xf>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168" fontId="88"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168" fontId="88"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169" fontId="88"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0" fontId="86" fillId="64" borderId="165" applyNumberFormat="0" applyAlignment="0" applyProtection="0"/>
    <xf numFmtId="168" fontId="88" fillId="64" borderId="165" applyNumberFormat="0" applyAlignment="0" applyProtection="0"/>
    <xf numFmtId="169" fontId="88" fillId="64" borderId="165" applyNumberFormat="0" applyAlignment="0" applyProtection="0"/>
    <xf numFmtId="168" fontId="88" fillId="64" borderId="165" applyNumberFormat="0" applyAlignment="0" applyProtection="0"/>
    <xf numFmtId="168" fontId="88" fillId="64" borderId="165" applyNumberFormat="0" applyAlignment="0" applyProtection="0"/>
    <xf numFmtId="169" fontId="88" fillId="64" borderId="165" applyNumberFormat="0" applyAlignment="0" applyProtection="0"/>
    <xf numFmtId="168" fontId="88" fillId="64" borderId="165" applyNumberFormat="0" applyAlignment="0" applyProtection="0"/>
    <xf numFmtId="168" fontId="88" fillId="64" borderId="165" applyNumberFormat="0" applyAlignment="0" applyProtection="0"/>
    <xf numFmtId="169" fontId="88" fillId="64" borderId="165" applyNumberFormat="0" applyAlignment="0" applyProtection="0"/>
    <xf numFmtId="168" fontId="88" fillId="64" borderId="165" applyNumberFormat="0" applyAlignment="0" applyProtection="0"/>
    <xf numFmtId="168" fontId="88" fillId="64" borderId="165" applyNumberFormat="0" applyAlignment="0" applyProtection="0"/>
    <xf numFmtId="169" fontId="88" fillId="64" borderId="165" applyNumberFormat="0" applyAlignment="0" applyProtection="0"/>
    <xf numFmtId="168" fontId="88" fillId="64" borderId="165" applyNumberFormat="0" applyAlignment="0" applyProtection="0"/>
    <xf numFmtId="0" fontId="86" fillId="64" borderId="165" applyNumberFormat="0" applyAlignment="0" applyProtection="0"/>
    <xf numFmtId="3" fontId="2" fillId="70" borderId="162" applyFont="0">
      <alignment horizontal="right" vertical="center"/>
    </xf>
    <xf numFmtId="188" fontId="2" fillId="70" borderId="162" applyFont="0">
      <alignment horizontal="right" vertical="center"/>
    </xf>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168" fontId="97"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168" fontId="97"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169" fontId="97"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0" fontId="50" fillId="0" borderId="166" applyNumberFormat="0" applyFill="0" applyAlignment="0" applyProtection="0"/>
    <xf numFmtId="168" fontId="97" fillId="0" borderId="166" applyNumberFormat="0" applyFill="0" applyAlignment="0" applyProtection="0"/>
    <xf numFmtId="169" fontId="97" fillId="0" borderId="166" applyNumberFormat="0" applyFill="0" applyAlignment="0" applyProtection="0"/>
    <xf numFmtId="168" fontId="97" fillId="0" borderId="166" applyNumberFormat="0" applyFill="0" applyAlignment="0" applyProtection="0"/>
    <xf numFmtId="168" fontId="97" fillId="0" borderId="166" applyNumberFormat="0" applyFill="0" applyAlignment="0" applyProtection="0"/>
    <xf numFmtId="169" fontId="97" fillId="0" borderId="166" applyNumberFormat="0" applyFill="0" applyAlignment="0" applyProtection="0"/>
    <xf numFmtId="168" fontId="97" fillId="0" borderId="166" applyNumberFormat="0" applyFill="0" applyAlignment="0" applyProtection="0"/>
    <xf numFmtId="168" fontId="97" fillId="0" borderId="166" applyNumberFormat="0" applyFill="0" applyAlignment="0" applyProtection="0"/>
    <xf numFmtId="169" fontId="97" fillId="0" borderId="166" applyNumberFormat="0" applyFill="0" applyAlignment="0" applyProtection="0"/>
    <xf numFmtId="168" fontId="97" fillId="0" borderId="166" applyNumberFormat="0" applyFill="0" applyAlignment="0" applyProtection="0"/>
    <xf numFmtId="168" fontId="97" fillId="0" borderId="166" applyNumberFormat="0" applyFill="0" applyAlignment="0" applyProtection="0"/>
    <xf numFmtId="169" fontId="97" fillId="0" borderId="166" applyNumberFormat="0" applyFill="0" applyAlignment="0" applyProtection="0"/>
    <xf numFmtId="168" fontId="97" fillId="0" borderId="166" applyNumberFormat="0" applyFill="0" applyAlignment="0" applyProtection="0"/>
    <xf numFmtId="0" fontId="50" fillId="0" borderId="166" applyNumberFormat="0" applyFill="0" applyAlignment="0" applyProtection="0"/>
    <xf numFmtId="0" fontId="50" fillId="0" borderId="171" applyNumberFormat="0" applyFill="0" applyAlignment="0" applyProtection="0"/>
    <xf numFmtId="168" fontId="97" fillId="0" borderId="171" applyNumberFormat="0" applyFill="0" applyAlignment="0" applyProtection="0"/>
    <xf numFmtId="169" fontId="97" fillId="0" borderId="171" applyNumberFormat="0" applyFill="0" applyAlignment="0" applyProtection="0"/>
    <xf numFmtId="168" fontId="97" fillId="0" borderId="171" applyNumberFormat="0" applyFill="0" applyAlignment="0" applyProtection="0"/>
    <xf numFmtId="168" fontId="97" fillId="0" borderId="171" applyNumberFormat="0" applyFill="0" applyAlignment="0" applyProtection="0"/>
    <xf numFmtId="169" fontId="97" fillId="0" borderId="171" applyNumberFormat="0" applyFill="0" applyAlignment="0" applyProtection="0"/>
    <xf numFmtId="168" fontId="97" fillId="0" borderId="171" applyNumberFormat="0" applyFill="0" applyAlignment="0" applyProtection="0"/>
    <xf numFmtId="168" fontId="97" fillId="0" borderId="171" applyNumberFormat="0" applyFill="0" applyAlignment="0" applyProtection="0"/>
    <xf numFmtId="169" fontId="97" fillId="0" borderId="171" applyNumberFormat="0" applyFill="0" applyAlignment="0" applyProtection="0"/>
    <xf numFmtId="168" fontId="97" fillId="0" borderId="171" applyNumberFormat="0" applyFill="0" applyAlignment="0" applyProtection="0"/>
    <xf numFmtId="168" fontId="97" fillId="0" borderId="171" applyNumberFormat="0" applyFill="0" applyAlignment="0" applyProtection="0"/>
    <xf numFmtId="169" fontId="97" fillId="0" borderId="171" applyNumberFormat="0" applyFill="0" applyAlignment="0" applyProtection="0"/>
    <xf numFmtId="168" fontId="97"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169" fontId="97"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168" fontId="97"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168" fontId="97"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0" fontId="50" fillId="0" borderId="171" applyNumberFormat="0" applyFill="0" applyAlignment="0" applyProtection="0"/>
    <xf numFmtId="188" fontId="2" fillId="70" borderId="162" applyFont="0">
      <alignment horizontal="right" vertical="center"/>
    </xf>
    <xf numFmtId="3" fontId="2" fillId="70" borderId="162" applyFont="0">
      <alignment horizontal="right" vertical="center"/>
    </xf>
    <xf numFmtId="0" fontId="86" fillId="64" borderId="170" applyNumberFormat="0" applyAlignment="0" applyProtection="0"/>
    <xf numFmtId="168" fontId="88" fillId="64" borderId="170" applyNumberFormat="0" applyAlignment="0" applyProtection="0"/>
    <xf numFmtId="169" fontId="88" fillId="64" borderId="170" applyNumberFormat="0" applyAlignment="0" applyProtection="0"/>
    <xf numFmtId="168" fontId="88" fillId="64" borderId="170" applyNumberFormat="0" applyAlignment="0" applyProtection="0"/>
    <xf numFmtId="168" fontId="88" fillId="64" borderId="170" applyNumberFormat="0" applyAlignment="0" applyProtection="0"/>
    <xf numFmtId="169" fontId="88" fillId="64" borderId="170" applyNumberFormat="0" applyAlignment="0" applyProtection="0"/>
    <xf numFmtId="168" fontId="88" fillId="64" borderId="170" applyNumberFormat="0" applyAlignment="0" applyProtection="0"/>
    <xf numFmtId="168" fontId="88" fillId="64" borderId="170" applyNumberFormat="0" applyAlignment="0" applyProtection="0"/>
    <xf numFmtId="169" fontId="88" fillId="64" borderId="170" applyNumberFormat="0" applyAlignment="0" applyProtection="0"/>
    <xf numFmtId="168" fontId="88" fillId="64" borderId="170" applyNumberFormat="0" applyAlignment="0" applyProtection="0"/>
    <xf numFmtId="168" fontId="88" fillId="64" borderId="170" applyNumberFormat="0" applyAlignment="0" applyProtection="0"/>
    <xf numFmtId="169" fontId="88" fillId="64" borderId="170" applyNumberFormat="0" applyAlignment="0" applyProtection="0"/>
    <xf numFmtId="168" fontId="88"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169" fontId="88"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168" fontId="88"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168" fontId="88"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0" fontId="86" fillId="64" borderId="170" applyNumberFormat="0" applyAlignment="0" applyProtection="0"/>
    <xf numFmtId="3" fontId="2" fillId="75" borderId="162" applyFont="0">
      <alignment horizontal="right" vertical="center"/>
      <protection locked="0"/>
    </xf>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2"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2" fillId="74" borderId="169" applyNumberFormat="0" applyFont="0" applyAlignment="0" applyProtection="0"/>
    <xf numFmtId="0" fontId="30"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2"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0" fontId="30" fillId="74" borderId="169" applyNumberFormat="0" applyFont="0" applyAlignment="0" applyProtection="0"/>
    <xf numFmtId="3" fontId="2" fillId="72" borderId="162" applyFont="0">
      <alignment horizontal="right" vertical="center"/>
      <protection locked="0"/>
    </xf>
    <xf numFmtId="0" fontId="69" fillId="43" borderId="168" applyNumberFormat="0" applyAlignment="0" applyProtection="0"/>
    <xf numFmtId="168" fontId="71" fillId="43" borderId="168" applyNumberFormat="0" applyAlignment="0" applyProtection="0"/>
    <xf numFmtId="169" fontId="71" fillId="43" borderId="168" applyNumberFormat="0" applyAlignment="0" applyProtection="0"/>
    <xf numFmtId="168" fontId="71" fillId="43" borderId="168" applyNumberFormat="0" applyAlignment="0" applyProtection="0"/>
    <xf numFmtId="168" fontId="71" fillId="43" borderId="168" applyNumberFormat="0" applyAlignment="0" applyProtection="0"/>
    <xf numFmtId="169" fontId="71" fillId="43" borderId="168" applyNumberFormat="0" applyAlignment="0" applyProtection="0"/>
    <xf numFmtId="168" fontId="71" fillId="43" borderId="168" applyNumberFormat="0" applyAlignment="0" applyProtection="0"/>
    <xf numFmtId="168" fontId="71" fillId="43" borderId="168" applyNumberFormat="0" applyAlignment="0" applyProtection="0"/>
    <xf numFmtId="169" fontId="71" fillId="43" borderId="168" applyNumberFormat="0" applyAlignment="0" applyProtection="0"/>
    <xf numFmtId="168" fontId="71" fillId="43" borderId="168" applyNumberFormat="0" applyAlignment="0" applyProtection="0"/>
    <xf numFmtId="168" fontId="71" fillId="43" borderId="168" applyNumberFormat="0" applyAlignment="0" applyProtection="0"/>
    <xf numFmtId="169" fontId="71" fillId="43" borderId="168" applyNumberFormat="0" applyAlignment="0" applyProtection="0"/>
    <xf numFmtId="168" fontId="71"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169" fontId="71"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168" fontId="71"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168" fontId="71"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0" fontId="69" fillId="43" borderId="168" applyNumberFormat="0" applyAlignment="0" applyProtection="0"/>
    <xf numFmtId="9" fontId="2" fillId="71" borderId="162" applyFont="0" applyProtection="0">
      <alignment horizontal="right" vertical="center"/>
    </xf>
    <xf numFmtId="3" fontId="2" fillId="71" borderId="162" applyFont="0" applyProtection="0">
      <alignment horizontal="right" vertical="center"/>
    </xf>
    <xf numFmtId="168" fontId="57" fillId="0" borderId="167">
      <alignment horizontal="left" vertical="center"/>
    </xf>
    <xf numFmtId="0" fontId="57" fillId="0" borderId="167">
      <alignment horizontal="left" vertical="center"/>
    </xf>
    <xf numFmtId="0" fontId="57" fillId="0" borderId="167">
      <alignment horizontal="left" vertical="center"/>
    </xf>
    <xf numFmtId="0" fontId="2" fillId="69" borderId="162" applyNumberFormat="0" applyFont="0" applyBorder="0" applyProtection="0">
      <alignment horizontal="center" vertical="center"/>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39" fillId="0" borderId="162" applyNumberFormat="0" applyAlignment="0">
      <alignment horizontal="right"/>
      <protection locked="0"/>
    </xf>
    <xf numFmtId="0" fontId="41" fillId="64" borderId="168" applyNumberFormat="0" applyAlignment="0" applyProtection="0"/>
    <xf numFmtId="168" fontId="43" fillId="64" borderId="168" applyNumberFormat="0" applyAlignment="0" applyProtection="0"/>
    <xf numFmtId="169" fontId="43" fillId="64" borderId="168" applyNumberFormat="0" applyAlignment="0" applyProtection="0"/>
    <xf numFmtId="168" fontId="43" fillId="64" borderId="168" applyNumberFormat="0" applyAlignment="0" applyProtection="0"/>
    <xf numFmtId="168" fontId="43" fillId="64" borderId="168" applyNumberFormat="0" applyAlignment="0" applyProtection="0"/>
    <xf numFmtId="169" fontId="43" fillId="64" borderId="168" applyNumberFormat="0" applyAlignment="0" applyProtection="0"/>
    <xf numFmtId="168" fontId="43" fillId="64" borderId="168" applyNumberFormat="0" applyAlignment="0" applyProtection="0"/>
    <xf numFmtId="168" fontId="43" fillId="64" borderId="168" applyNumberFormat="0" applyAlignment="0" applyProtection="0"/>
    <xf numFmtId="169" fontId="43" fillId="64" borderId="168" applyNumberFormat="0" applyAlignment="0" applyProtection="0"/>
    <xf numFmtId="168" fontId="43" fillId="64" borderId="168" applyNumberFormat="0" applyAlignment="0" applyProtection="0"/>
    <xf numFmtId="168" fontId="43" fillId="64" borderId="168" applyNumberFormat="0" applyAlignment="0" applyProtection="0"/>
    <xf numFmtId="169" fontId="43" fillId="64" borderId="168" applyNumberFormat="0" applyAlignment="0" applyProtection="0"/>
    <xf numFmtId="168" fontId="43"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169" fontId="43"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168" fontId="43"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168" fontId="43"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41" fillId="64" borderId="168" applyNumberFormat="0" applyAlignment="0" applyProtection="0"/>
    <xf numFmtId="0" fontId="57" fillId="0" borderId="172">
      <alignment horizontal="left" vertical="center"/>
    </xf>
    <xf numFmtId="0" fontId="57" fillId="0" borderId="172">
      <alignment horizontal="left" vertical="center"/>
    </xf>
    <xf numFmtId="168" fontId="57" fillId="0" borderId="172">
      <alignment horizontal="left" vertical="center"/>
    </xf>
    <xf numFmtId="0" fontId="50" fillId="0" borderId="176" applyNumberFormat="0" applyFill="0" applyAlignment="0" applyProtection="0"/>
    <xf numFmtId="168" fontId="97" fillId="0" borderId="176" applyNumberFormat="0" applyFill="0" applyAlignment="0" applyProtection="0"/>
    <xf numFmtId="169" fontId="97" fillId="0" borderId="176" applyNumberFormat="0" applyFill="0" applyAlignment="0" applyProtection="0"/>
    <xf numFmtId="168" fontId="97" fillId="0" borderId="176" applyNumberFormat="0" applyFill="0" applyAlignment="0" applyProtection="0"/>
    <xf numFmtId="168" fontId="97" fillId="0" borderId="176" applyNumberFormat="0" applyFill="0" applyAlignment="0" applyProtection="0"/>
    <xf numFmtId="169" fontId="97" fillId="0" borderId="176" applyNumberFormat="0" applyFill="0" applyAlignment="0" applyProtection="0"/>
    <xf numFmtId="168" fontId="97" fillId="0" borderId="176" applyNumberFormat="0" applyFill="0" applyAlignment="0" applyProtection="0"/>
    <xf numFmtId="168" fontId="97" fillId="0" borderId="176" applyNumberFormat="0" applyFill="0" applyAlignment="0" applyProtection="0"/>
    <xf numFmtId="169" fontId="97" fillId="0" borderId="176" applyNumberFormat="0" applyFill="0" applyAlignment="0" applyProtection="0"/>
    <xf numFmtId="168" fontId="97" fillId="0" borderId="176" applyNumberFormat="0" applyFill="0" applyAlignment="0" applyProtection="0"/>
    <xf numFmtId="168" fontId="97" fillId="0" borderId="176" applyNumberFormat="0" applyFill="0" applyAlignment="0" applyProtection="0"/>
    <xf numFmtId="169" fontId="97" fillId="0" borderId="176" applyNumberFormat="0" applyFill="0" applyAlignment="0" applyProtection="0"/>
    <xf numFmtId="168" fontId="97"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169" fontId="97"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168" fontId="97"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168" fontId="97"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50" fillId="0" borderId="176" applyNumberFormat="0" applyFill="0" applyAlignment="0" applyProtection="0"/>
    <xf numFmtId="0" fontId="86" fillId="64" borderId="175" applyNumberFormat="0" applyAlignment="0" applyProtection="0"/>
    <xf numFmtId="168" fontId="88" fillId="64" borderId="175" applyNumberFormat="0" applyAlignment="0" applyProtection="0"/>
    <xf numFmtId="169" fontId="88" fillId="64" borderId="175" applyNumberFormat="0" applyAlignment="0" applyProtection="0"/>
    <xf numFmtId="168" fontId="88" fillId="64" borderId="175" applyNumberFormat="0" applyAlignment="0" applyProtection="0"/>
    <xf numFmtId="168" fontId="88" fillId="64" borderId="175" applyNumberFormat="0" applyAlignment="0" applyProtection="0"/>
    <xf numFmtId="169" fontId="88" fillId="64" borderId="175" applyNumberFormat="0" applyAlignment="0" applyProtection="0"/>
    <xf numFmtId="168" fontId="88" fillId="64" borderId="175" applyNumberFormat="0" applyAlignment="0" applyProtection="0"/>
    <xf numFmtId="168" fontId="88" fillId="64" borderId="175" applyNumberFormat="0" applyAlignment="0" applyProtection="0"/>
    <xf numFmtId="169" fontId="88" fillId="64" borderId="175" applyNumberFormat="0" applyAlignment="0" applyProtection="0"/>
    <xf numFmtId="168" fontId="88" fillId="64" borderId="175" applyNumberFormat="0" applyAlignment="0" applyProtection="0"/>
    <xf numFmtId="168" fontId="88" fillId="64" borderId="175" applyNumberFormat="0" applyAlignment="0" applyProtection="0"/>
    <xf numFmtId="169" fontId="88" fillId="64" borderId="175" applyNumberFormat="0" applyAlignment="0" applyProtection="0"/>
    <xf numFmtId="168" fontId="88"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169" fontId="88"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168" fontId="88"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168" fontId="88"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86" fillId="64" borderId="175" applyNumberForma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2"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2" fillId="74" borderId="174" applyNumberFormat="0" applyFont="0" applyAlignment="0" applyProtection="0"/>
    <xf numFmtId="0" fontId="30" fillId="74" borderId="174" applyNumberFormat="0" applyFont="0" applyAlignment="0" applyProtection="0"/>
    <xf numFmtId="0" fontId="2" fillId="74" borderId="174" applyNumberFormat="0" applyFont="0" applyAlignment="0" applyProtection="0"/>
    <xf numFmtId="0" fontId="2"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2"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30" fillId="74" borderId="174" applyNumberFormat="0" applyFont="0" applyAlignment="0" applyProtection="0"/>
    <xf numFmtId="0" fontId="69" fillId="43" borderId="173" applyNumberFormat="0" applyAlignment="0" applyProtection="0"/>
    <xf numFmtId="168" fontId="71" fillId="43" borderId="173" applyNumberFormat="0" applyAlignment="0" applyProtection="0"/>
    <xf numFmtId="169" fontId="71" fillId="43" borderId="173" applyNumberFormat="0" applyAlignment="0" applyProtection="0"/>
    <xf numFmtId="168" fontId="71" fillId="43" borderId="173" applyNumberFormat="0" applyAlignment="0" applyProtection="0"/>
    <xf numFmtId="168" fontId="71" fillId="43" borderId="173" applyNumberFormat="0" applyAlignment="0" applyProtection="0"/>
    <xf numFmtId="169" fontId="71" fillId="43" borderId="173" applyNumberFormat="0" applyAlignment="0" applyProtection="0"/>
    <xf numFmtId="168" fontId="71" fillId="43" borderId="173" applyNumberFormat="0" applyAlignment="0" applyProtection="0"/>
    <xf numFmtId="168" fontId="71" fillId="43" borderId="173" applyNumberFormat="0" applyAlignment="0" applyProtection="0"/>
    <xf numFmtId="169" fontId="71" fillId="43" borderId="173" applyNumberFormat="0" applyAlignment="0" applyProtection="0"/>
    <xf numFmtId="168" fontId="71" fillId="43" borderId="173" applyNumberFormat="0" applyAlignment="0" applyProtection="0"/>
    <xf numFmtId="168" fontId="71" fillId="43" borderId="173" applyNumberFormat="0" applyAlignment="0" applyProtection="0"/>
    <xf numFmtId="169" fontId="71" fillId="43" borderId="173" applyNumberFormat="0" applyAlignment="0" applyProtection="0"/>
    <xf numFmtId="168" fontId="71"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169" fontId="71"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168" fontId="71"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168" fontId="71"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0" fontId="69" fillId="43" borderId="173" applyNumberFormat="0" applyAlignment="0" applyProtection="0"/>
    <xf numFmtId="168" fontId="57" fillId="0" borderId="172">
      <alignment horizontal="left" vertical="center"/>
    </xf>
    <xf numFmtId="0" fontId="57" fillId="0" borderId="172">
      <alignment horizontal="left" vertical="center"/>
    </xf>
    <xf numFmtId="0" fontId="57" fillId="0" borderId="172">
      <alignment horizontal="left" vertical="center"/>
    </xf>
    <xf numFmtId="0" fontId="41" fillId="64" borderId="173" applyNumberFormat="0" applyAlignment="0" applyProtection="0"/>
    <xf numFmtId="168" fontId="43" fillId="64" borderId="173" applyNumberFormat="0" applyAlignment="0" applyProtection="0"/>
    <xf numFmtId="169" fontId="43" fillId="64" borderId="173" applyNumberFormat="0" applyAlignment="0" applyProtection="0"/>
    <xf numFmtId="168" fontId="43" fillId="64" borderId="173" applyNumberFormat="0" applyAlignment="0" applyProtection="0"/>
    <xf numFmtId="168" fontId="43" fillId="64" borderId="173" applyNumberFormat="0" applyAlignment="0" applyProtection="0"/>
    <xf numFmtId="169" fontId="43" fillId="64" borderId="173" applyNumberFormat="0" applyAlignment="0" applyProtection="0"/>
    <xf numFmtId="168" fontId="43" fillId="64" borderId="173" applyNumberFormat="0" applyAlignment="0" applyProtection="0"/>
    <xf numFmtId="168" fontId="43" fillId="64" borderId="173" applyNumberFormat="0" applyAlignment="0" applyProtection="0"/>
    <xf numFmtId="169" fontId="43" fillId="64" borderId="173" applyNumberFormat="0" applyAlignment="0" applyProtection="0"/>
    <xf numFmtId="168" fontId="43" fillId="64" borderId="173" applyNumberFormat="0" applyAlignment="0" applyProtection="0"/>
    <xf numFmtId="168" fontId="43" fillId="64" borderId="173" applyNumberFormat="0" applyAlignment="0" applyProtection="0"/>
    <xf numFmtId="169" fontId="43" fillId="64" borderId="173" applyNumberFormat="0" applyAlignment="0" applyProtection="0"/>
    <xf numFmtId="168" fontId="43"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169" fontId="43"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168" fontId="43"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168" fontId="43"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41" fillId="64" borderId="173" applyNumberFormat="0" applyAlignment="0" applyProtection="0"/>
    <xf numFmtId="0" fontId="118" fillId="0" borderId="0"/>
    <xf numFmtId="43" fontId="2" fillId="0" borderId="0" applyFont="0" applyFill="0" applyBorder="0" applyAlignment="0" applyProtection="0"/>
    <xf numFmtId="0" fontId="119" fillId="0" borderId="0" applyNumberFormat="0" applyFill="0" applyBorder="0" applyAlignment="0" applyProtection="0">
      <alignment vertical="top"/>
      <protection locked="0"/>
    </xf>
    <xf numFmtId="9" fontId="2" fillId="0" borderId="0" applyFont="0" applyFill="0" applyBorder="0" applyAlignment="0" applyProtection="0"/>
    <xf numFmtId="0" fontId="57" fillId="0" borderId="177">
      <alignment horizontal="left" vertical="center"/>
    </xf>
    <xf numFmtId="0" fontId="57" fillId="0" borderId="177">
      <alignment horizontal="left" vertical="center"/>
    </xf>
    <xf numFmtId="168" fontId="57" fillId="0" borderId="177">
      <alignment horizontal="left" vertical="center"/>
    </xf>
    <xf numFmtId="0" fontId="1" fillId="0" borderId="0"/>
    <xf numFmtId="177"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63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12" fillId="0" borderId="0" xfId="0" applyFont="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4" fillId="0" borderId="0" xfId="0" applyFont="1" applyBorder="1" applyAlignment="1">
      <alignment vertical="center"/>
    </xf>
    <xf numFmtId="0" fontId="4" fillId="0" borderId="0" xfId="0" applyFont="1" applyBorder="1" applyAlignment="1">
      <alignment vertical="center" wrapText="1"/>
    </xf>
    <xf numFmtId="0" fontId="4" fillId="0" borderId="19" xfId="0" applyFont="1" applyBorder="1"/>
    <xf numFmtId="0" fontId="7" fillId="3" borderId="25" xfId="9" applyFont="1" applyFill="1" applyBorder="1" applyAlignment="1" applyProtection="1">
      <alignment horizontal="left" vertical="center"/>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55" xfId="0" applyFont="1" applyBorder="1"/>
    <xf numFmtId="0" fontId="4" fillId="0" borderId="56"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4" xfId="0" applyNumberFormat="1" applyFont="1" applyBorder="1" applyAlignment="1">
      <alignment horizontal="center"/>
    </xf>
    <xf numFmtId="167" fontId="26" fillId="0" borderId="62" xfId="0" applyNumberFormat="1" applyFont="1" applyBorder="1" applyAlignment="1">
      <alignment horizontal="center"/>
    </xf>
    <xf numFmtId="167" fontId="20" fillId="0" borderId="62" xfId="0" applyNumberFormat="1" applyFont="1" applyBorder="1" applyAlignment="1">
      <alignment horizontal="center"/>
    </xf>
    <xf numFmtId="167" fontId="26" fillId="0" borderId="65" xfId="0" applyNumberFormat="1" applyFont="1" applyBorder="1" applyAlignment="1">
      <alignment horizontal="center"/>
    </xf>
    <xf numFmtId="167" fontId="25" fillId="36" borderId="57" xfId="0" applyNumberFormat="1" applyFont="1" applyFill="1" applyBorder="1" applyAlignment="1">
      <alignment horizontal="center"/>
    </xf>
    <xf numFmtId="167" fontId="26" fillId="0" borderId="61" xfId="0" applyNumberFormat="1" applyFont="1" applyBorder="1" applyAlignment="1">
      <alignment horizontal="center"/>
    </xf>
    <xf numFmtId="0" fontId="26" fillId="0" borderId="25" xfId="0" applyFont="1" applyBorder="1" applyAlignment="1">
      <alignment horizontal="center"/>
    </xf>
    <xf numFmtId="0" fontId="25" fillId="36" borderId="58" xfId="0" applyFont="1" applyFill="1" applyBorder="1" applyAlignment="1">
      <alignment wrapText="1"/>
    </xf>
    <xf numFmtId="167" fontId="25" fillId="36" borderId="60"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0" fillId="0" borderId="0" xfId="0" applyFont="1" applyFill="1"/>
    <xf numFmtId="0" fontId="4" fillId="0" borderId="66" xfId="0" applyFont="1" applyBorder="1"/>
    <xf numFmtId="0" fontId="4" fillId="0" borderId="20" xfId="0" applyFont="1" applyBorder="1"/>
    <xf numFmtId="0" fontId="4" fillId="0" borderId="25" xfId="0" applyFont="1" applyBorder="1"/>
    <xf numFmtId="0" fontId="12" fillId="0" borderId="0" xfId="0" applyFont="1" applyAlignment="1"/>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5" xfId="0" applyFont="1" applyBorder="1" applyAlignment="1">
      <alignment horizontal="center"/>
    </xf>
    <xf numFmtId="0" fontId="4" fillId="0" borderId="56"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1"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79" xfId="0" applyNumberFormat="1" applyFont="1" applyFill="1" applyBorder="1" applyAlignment="1">
      <alignment horizontal="right" vertical="center"/>
    </xf>
    <xf numFmtId="49" fontId="109" fillId="0" borderId="82" xfId="0" applyNumberFormat="1" applyFont="1" applyFill="1" applyBorder="1" applyAlignment="1">
      <alignment horizontal="right" vertical="center"/>
    </xf>
    <xf numFmtId="49" fontId="109" fillId="0" borderId="90"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3" xfId="0" applyNumberFormat="1" applyFont="1" applyFill="1" applyBorder="1" applyAlignment="1">
      <alignment horizontal="right" vertical="center"/>
    </xf>
    <xf numFmtId="0" fontId="109" fillId="0" borderId="90" xfId="0" applyNumberFormat="1" applyFont="1" applyFill="1" applyBorder="1" applyAlignment="1">
      <alignment vertical="center" wrapText="1"/>
    </xf>
    <xf numFmtId="0" fontId="109" fillId="0" borderId="90" xfId="0" applyFont="1" applyFill="1" applyBorder="1" applyAlignment="1">
      <alignment horizontal="left" vertical="center" wrapText="1"/>
    </xf>
    <xf numFmtId="0" fontId="109" fillId="0" borderId="90" xfId="12672" applyFont="1" applyFill="1" applyBorder="1" applyAlignment="1">
      <alignment horizontal="left" vertical="center" wrapText="1"/>
    </xf>
    <xf numFmtId="0" fontId="109" fillId="0" borderId="90" xfId="0" applyNumberFormat="1" applyFont="1" applyFill="1" applyBorder="1" applyAlignment="1">
      <alignment horizontal="left" vertical="center" wrapText="1"/>
    </xf>
    <xf numFmtId="0" fontId="109" fillId="0" borderId="90" xfId="0" applyNumberFormat="1" applyFont="1" applyFill="1" applyBorder="1" applyAlignment="1">
      <alignment horizontal="right" vertical="center" wrapText="1"/>
    </xf>
    <xf numFmtId="0" fontId="109" fillId="0" borderId="90" xfId="0" applyNumberFormat="1" applyFont="1" applyFill="1" applyBorder="1" applyAlignment="1">
      <alignment horizontal="right" vertical="center"/>
    </xf>
    <xf numFmtId="0" fontId="109" fillId="0" borderId="90" xfId="0" applyFont="1" applyFill="1" applyBorder="1" applyAlignment="1">
      <alignment vertical="center" wrapText="1"/>
    </xf>
    <xf numFmtId="0" fontId="109" fillId="0" borderId="93"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99" xfId="0" applyNumberFormat="1" applyFont="1" applyFill="1" applyBorder="1" applyAlignment="1">
      <alignment horizontal="right" vertical="center"/>
    </xf>
    <xf numFmtId="0" fontId="109" fillId="0" borderId="90" xfId="0" applyFont="1" applyFill="1" applyBorder="1" applyAlignment="1">
      <alignment horizontal="left" vertical="center" wrapText="1"/>
    </xf>
    <xf numFmtId="0" fontId="109" fillId="0" borderId="97" xfId="0" applyFont="1" applyFill="1" applyBorder="1" applyAlignment="1">
      <alignment vertical="center" wrapText="1"/>
    </xf>
    <xf numFmtId="0" fontId="109" fillId="0" borderId="97" xfId="0" applyFont="1" applyFill="1" applyBorder="1" applyAlignment="1">
      <alignment horizontal="left" vertical="center" wrapText="1"/>
    </xf>
    <xf numFmtId="167" fontId="19" fillId="77" borderId="62" xfId="0" applyNumberFormat="1" applyFont="1" applyFill="1" applyBorder="1" applyAlignment="1">
      <alignment horizontal="center"/>
    </xf>
    <xf numFmtId="0" fontId="109" fillId="0" borderId="90" xfId="0" applyNumberFormat="1" applyFont="1" applyFill="1" applyBorder="1" applyAlignment="1">
      <alignment vertical="center"/>
    </xf>
    <xf numFmtId="0" fontId="109" fillId="0" borderId="90" xfId="0" applyNumberFormat="1" applyFont="1" applyFill="1" applyBorder="1" applyAlignment="1">
      <alignment horizontal="left" vertical="center" wrapText="1"/>
    </xf>
    <xf numFmtId="0" fontId="111" fillId="0" borderId="90"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0" xfId="0" applyNumberFormat="1" applyFont="1" applyFill="1" applyBorder="1" applyAlignment="1">
      <alignment horizontal="left" vertical="center" wrapText="1"/>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59"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36" borderId="26" xfId="0" applyNumberFormat="1" applyFont="1" applyFill="1" applyBorder="1"/>
    <xf numFmtId="193" fontId="4" fillId="36" borderId="2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20" xfId="0" applyFont="1" applyFill="1" applyBorder="1" applyAlignment="1">
      <alignment vertical="center"/>
    </xf>
    <xf numFmtId="0" fontId="4" fillId="0" borderId="105" xfId="0" applyFont="1" applyFill="1" applyBorder="1" applyAlignment="1">
      <alignment vertical="center"/>
    </xf>
    <xf numFmtId="0" fontId="4" fillId="0" borderId="107" xfId="0" applyFont="1" applyFill="1" applyBorder="1" applyAlignment="1">
      <alignment vertical="center"/>
    </xf>
    <xf numFmtId="0" fontId="4" fillId="0" borderId="19"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19"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0" xfId="0" applyFont="1" applyFill="1" applyBorder="1" applyAlignment="1">
      <alignment vertical="center"/>
    </xf>
    <xf numFmtId="0" fontId="4" fillId="0" borderId="72" xfId="0" applyFont="1" applyFill="1" applyBorder="1" applyAlignment="1">
      <alignment horizontal="center" vertical="center"/>
    </xf>
    <xf numFmtId="0" fontId="4" fillId="3" borderId="108"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109" fillId="78" borderId="97" xfId="0" applyFont="1" applyFill="1" applyBorder="1" applyAlignment="1">
      <alignment horizontal="left" vertical="center"/>
    </xf>
    <xf numFmtId="0" fontId="109" fillId="78" borderId="90" xfId="0" applyFont="1" applyFill="1" applyBorder="1" applyAlignment="1">
      <alignment vertical="center" wrapText="1"/>
    </xf>
    <xf numFmtId="0" fontId="109" fillId="78" borderId="90" xfId="0" applyFont="1" applyFill="1" applyBorder="1" applyAlignment="1">
      <alignment horizontal="left" vertical="center" wrapText="1"/>
    </xf>
    <xf numFmtId="0" fontId="109" fillId="0" borderId="97" xfId="0" applyFont="1" applyFill="1" applyBorder="1" applyAlignment="1">
      <alignment horizontal="right" vertical="center"/>
    </xf>
    <xf numFmtId="0" fontId="6" fillId="3" borderId="127" xfId="0" applyFont="1" applyFill="1" applyBorder="1" applyAlignment="1">
      <alignment vertical="center"/>
    </xf>
    <xf numFmtId="0" fontId="4" fillId="0" borderId="128" xfId="0" applyFont="1" applyFill="1" applyBorder="1" applyAlignment="1">
      <alignment horizontal="center" vertical="center"/>
    </xf>
    <xf numFmtId="0" fontId="6" fillId="0" borderId="26" xfId="0" applyFont="1" applyFill="1" applyBorder="1" applyAlignment="1">
      <alignment vertical="center"/>
    </xf>
    <xf numFmtId="0" fontId="4" fillId="0" borderId="7"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8" xfId="0" applyBorder="1"/>
    <xf numFmtId="0" fontId="0" fillId="0" borderId="128" xfId="0" applyBorder="1" applyAlignment="1">
      <alignment horizontal="center"/>
    </xf>
    <xf numFmtId="0" fontId="4" fillId="0" borderId="109" xfId="0" applyFont="1" applyBorder="1" applyAlignment="1">
      <alignment vertical="center" wrapText="1"/>
    </xf>
    <xf numFmtId="0" fontId="14" fillId="0" borderId="109" xfId="0" applyFont="1" applyBorder="1" applyAlignment="1">
      <alignment vertical="center" wrapText="1"/>
    </xf>
    <xf numFmtId="0" fontId="0" fillId="0" borderId="25" xfId="0" applyBorder="1"/>
    <xf numFmtId="0" fontId="6" fillId="36" borderId="129"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8" xfId="0" applyFont="1" applyFill="1" applyBorder="1" applyAlignment="1">
      <alignment horizontal="left" vertical="center" wrapText="1"/>
    </xf>
    <xf numFmtId="0" fontId="6" fillId="36" borderId="110" xfId="0" applyFont="1" applyFill="1" applyBorder="1" applyAlignment="1">
      <alignment horizontal="left" vertical="center" wrapText="1"/>
    </xf>
    <xf numFmtId="0" fontId="6" fillId="36" borderId="126" xfId="0" applyFont="1" applyFill="1" applyBorder="1" applyAlignment="1">
      <alignment horizontal="left" vertical="center" wrapText="1"/>
    </xf>
    <xf numFmtId="0" fontId="4" fillId="0" borderId="128" xfId="0" applyFont="1" applyFill="1" applyBorder="1" applyAlignment="1">
      <alignment horizontal="right" vertical="center" wrapText="1"/>
    </xf>
    <xf numFmtId="0" fontId="4" fillId="0" borderId="110" xfId="0" applyFont="1" applyFill="1" applyBorder="1" applyAlignment="1">
      <alignment horizontal="left" vertical="center" wrapText="1"/>
    </xf>
    <xf numFmtId="0" fontId="4" fillId="0" borderId="126" xfId="0" applyFont="1" applyFill="1" applyBorder="1" applyAlignment="1">
      <alignment horizontal="left" vertical="center" wrapText="1"/>
    </xf>
    <xf numFmtId="0" fontId="113" fillId="0" borderId="128" xfId="0" applyFont="1" applyFill="1" applyBorder="1" applyAlignment="1">
      <alignment horizontal="right" vertical="center" wrapText="1"/>
    </xf>
    <xf numFmtId="0" fontId="113" fillId="0" borderId="110" xfId="0" applyFont="1" applyFill="1" applyBorder="1" applyAlignment="1">
      <alignment horizontal="left" vertical="center" wrapText="1"/>
    </xf>
    <xf numFmtId="0" fontId="113" fillId="0" borderId="126" xfId="0" applyFont="1" applyFill="1" applyBorder="1" applyAlignment="1">
      <alignment horizontal="left" vertical="center" wrapText="1"/>
    </xf>
    <xf numFmtId="9" fontId="6" fillId="36" borderId="110" xfId="20961" applyFont="1" applyFill="1" applyBorder="1" applyAlignment="1">
      <alignment horizontal="left" vertical="center" wrapText="1"/>
    </xf>
    <xf numFmtId="0" fontId="6" fillId="36" borderId="110" xfId="0" applyFont="1" applyFill="1" applyBorder="1" applyAlignment="1">
      <alignment horizontal="center" vertical="center" wrapText="1"/>
    </xf>
    <xf numFmtId="0" fontId="6" fillId="36" borderId="126" xfId="0" applyFont="1" applyFill="1" applyBorder="1" applyAlignment="1">
      <alignment horizontal="center" vertical="center" wrapText="1"/>
    </xf>
    <xf numFmtId="0" fontId="6" fillId="0" borderId="128" xfId="0" applyFont="1" applyFill="1" applyBorder="1" applyAlignment="1">
      <alignment horizontal="left" vertical="center" wrapText="1"/>
    </xf>
    <xf numFmtId="9" fontId="113" fillId="0" borderId="110" xfId="20961" applyFont="1" applyFill="1" applyBorder="1" applyAlignment="1">
      <alignment horizontal="left" vertical="center" wrapText="1"/>
    </xf>
    <xf numFmtId="0" fontId="6" fillId="0" borderId="12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3" fillId="0" borderId="0" xfId="0" applyFont="1" applyFill="1" applyAlignment="1">
      <alignment horizontal="left" vertical="center"/>
    </xf>
    <xf numFmtId="49" fontId="114" fillId="0" borderId="25" xfId="5" applyNumberFormat="1" applyFont="1" applyFill="1" applyBorder="1" applyAlignment="1" applyProtection="1">
      <alignment horizontal="left" vertical="center"/>
      <protection locked="0"/>
    </xf>
    <xf numFmtId="0" fontId="115" fillId="0" borderId="26" xfId="9" applyFont="1" applyFill="1" applyBorder="1" applyAlignment="1" applyProtection="1">
      <alignment horizontal="left" vertical="center" wrapText="1"/>
      <protection locked="0"/>
    </xf>
    <xf numFmtId="9" fontId="115" fillId="0" borderId="26" xfId="20961" applyFont="1" applyFill="1" applyBorder="1" applyAlignment="1" applyProtection="1">
      <alignment horizontal="left" vertical="center"/>
    </xf>
    <xf numFmtId="37" fontId="7" fillId="0" borderId="27" xfId="1" applyNumberFormat="1" applyFont="1" applyFill="1" applyBorder="1" applyAlignment="1" applyProtection="1">
      <alignment horizontal="left" vertical="center"/>
    </xf>
    <xf numFmtId="0" fontId="11" fillId="0" borderId="110" xfId="17" applyFill="1" applyBorder="1" applyAlignment="1" applyProtection="1"/>
    <xf numFmtId="49" fontId="113" fillId="0" borderId="128" xfId="0" applyNumberFormat="1" applyFont="1" applyFill="1" applyBorder="1" applyAlignment="1">
      <alignment horizontal="right" vertical="center" wrapText="1"/>
    </xf>
    <xf numFmtId="0" fontId="7" fillId="3" borderId="110" xfId="20960" applyFont="1" applyFill="1" applyBorder="1" applyAlignment="1" applyProtection="1"/>
    <xf numFmtId="0" fontId="106" fillId="0" borderId="110" xfId="20960" applyFont="1" applyFill="1" applyBorder="1" applyAlignment="1" applyProtection="1">
      <alignment horizontal="center" vertical="center"/>
    </xf>
    <xf numFmtId="0" fontId="4" fillId="0" borderId="110" xfId="0" applyFont="1" applyBorder="1"/>
    <xf numFmtId="0" fontId="11" fillId="0" borderId="110" xfId="17" applyFill="1" applyBorder="1" applyAlignment="1" applyProtection="1">
      <alignment horizontal="left" vertical="center" wrapText="1"/>
    </xf>
    <xf numFmtId="49" fontId="113" fillId="0" borderId="110" xfId="0" applyNumberFormat="1" applyFont="1" applyFill="1" applyBorder="1" applyAlignment="1">
      <alignment horizontal="right" vertical="center" wrapText="1"/>
    </xf>
    <xf numFmtId="0" fontId="11" fillId="0" borderId="110" xfId="17" applyFill="1" applyBorder="1" applyAlignment="1" applyProtection="1">
      <alignment horizontal="left" vertical="center"/>
    </xf>
    <xf numFmtId="0" fontId="11" fillId="0" borderId="110" xfId="17" applyBorder="1" applyAlignment="1" applyProtection="1"/>
    <xf numFmtId="0" fontId="4" fillId="0" borderId="110" xfId="0" applyFont="1" applyFill="1" applyBorder="1"/>
    <xf numFmtId="193" fontId="9" fillId="0" borderId="110" xfId="7" applyNumberFormat="1" applyFont="1" applyFill="1" applyBorder="1" applyAlignment="1" applyProtection="1">
      <alignment horizontal="right"/>
    </xf>
    <xf numFmtId="193" fontId="21" fillId="0" borderId="110" xfId="0" applyNumberFormat="1" applyFont="1" applyFill="1" applyBorder="1" applyAlignment="1" applyProtection="1">
      <alignment horizontal="right"/>
      <protection locked="0"/>
    </xf>
    <xf numFmtId="193" fontId="21" fillId="0" borderId="110" xfId="0" applyNumberFormat="1" applyFont="1" applyFill="1" applyBorder="1" applyAlignment="1" applyProtection="1">
      <alignment horizontal="right" vertical="center"/>
      <protection locked="0"/>
    </xf>
    <xf numFmtId="193" fontId="9" fillId="0" borderId="110" xfId="0" applyNumberFormat="1" applyFont="1" applyFill="1" applyBorder="1" applyAlignment="1" applyProtection="1">
      <alignment horizontal="right"/>
    </xf>
    <xf numFmtId="193" fontId="4" fillId="0" borderId="110" xfId="0" applyNumberFormat="1" applyFont="1" applyBorder="1" applyAlignment="1">
      <alignment horizontal="center" vertical="center"/>
    </xf>
    <xf numFmtId="3" fontId="0" fillId="0" borderId="126" xfId="0" applyNumberFormat="1" applyBorder="1" applyAlignment="1"/>
    <xf numFmtId="3" fontId="0" fillId="0" borderId="126" xfId="0" applyNumberFormat="1" applyBorder="1" applyAlignment="1">
      <alignment wrapText="1"/>
    </xf>
    <xf numFmtId="193" fontId="7" fillId="3" borderId="126" xfId="2" applyNumberFormat="1" applyFont="1" applyFill="1" applyBorder="1" applyAlignment="1" applyProtection="1">
      <alignment vertical="top"/>
      <protection locked="0"/>
    </xf>
    <xf numFmtId="193" fontId="7" fillId="3" borderId="126" xfId="2" applyNumberFormat="1" applyFont="1" applyFill="1" applyBorder="1" applyAlignment="1" applyProtection="1">
      <alignment vertical="top" wrapText="1"/>
      <protection locked="0"/>
    </xf>
    <xf numFmtId="193" fontId="26" fillId="0" borderId="131" xfId="0" applyNumberFormat="1" applyFont="1" applyBorder="1" applyAlignment="1">
      <alignment vertical="center"/>
    </xf>
    <xf numFmtId="193" fontId="4" fillId="0" borderId="110" xfId="0" applyNumberFormat="1" applyFont="1" applyBorder="1" applyAlignment="1"/>
    <xf numFmtId="193" fontId="4" fillId="0" borderId="111" xfId="0" applyNumberFormat="1" applyFont="1" applyBorder="1" applyAlignment="1"/>
    <xf numFmtId="193" fontId="4" fillId="0" borderId="110" xfId="0" applyNumberFormat="1" applyFont="1" applyBorder="1"/>
    <xf numFmtId="193" fontId="4" fillId="0" borderId="111" xfId="0" applyNumberFormat="1" applyFont="1" applyBorder="1"/>
    <xf numFmtId="193" fontId="9" fillId="3" borderId="110" xfId="5" applyNumberFormat="1" applyFont="1" applyFill="1" applyBorder="1" applyProtection="1">
      <protection locked="0"/>
    </xf>
    <xf numFmtId="3" fontId="0" fillId="0" borderId="0" xfId="0" applyNumberFormat="1"/>
    <xf numFmtId="0" fontId="7" fillId="0" borderId="0" xfId="0" applyFont="1" applyAlignment="1">
      <alignment horizontal="left"/>
    </xf>
    <xf numFmtId="179" fontId="7" fillId="0" borderId="0" xfId="0" applyNumberFormat="1" applyFont="1" applyAlignment="1">
      <alignment horizontal="left"/>
    </xf>
    <xf numFmtId="0" fontId="4" fillId="0" borderId="0" xfId="0" applyFont="1" applyAlignment="1">
      <alignment horizontal="left"/>
    </xf>
    <xf numFmtId="179" fontId="4" fillId="0" borderId="0" xfId="0" applyNumberFormat="1" applyFont="1" applyAlignment="1">
      <alignment horizontal="left"/>
    </xf>
    <xf numFmtId="0" fontId="9" fillId="0" borderId="132" xfId="11" applyFont="1" applyFill="1" applyBorder="1" applyProtection="1">
      <protection locked="0"/>
    </xf>
    <xf numFmtId="0" fontId="105" fillId="0" borderId="132" xfId="0" applyFont="1" applyBorder="1"/>
    <xf numFmtId="3" fontId="4" fillId="0" borderId="0" xfId="0" applyNumberFormat="1" applyFont="1"/>
    <xf numFmtId="3" fontId="4" fillId="3" borderId="108" xfId="0" applyNumberFormat="1" applyFont="1" applyFill="1" applyBorder="1" applyAlignment="1">
      <alignment vertical="center"/>
    </xf>
    <xf numFmtId="3" fontId="4" fillId="0" borderId="30" xfId="0" applyNumberFormat="1" applyFont="1" applyFill="1" applyBorder="1" applyAlignment="1">
      <alignment vertical="center"/>
    </xf>
    <xf numFmtId="3" fontId="4" fillId="0" borderId="106" xfId="0" applyNumberFormat="1" applyFont="1" applyFill="1" applyBorder="1" applyAlignment="1">
      <alignment vertical="center"/>
    </xf>
    <xf numFmtId="3" fontId="4" fillId="0" borderId="21" xfId="0" applyNumberFormat="1" applyFont="1" applyFill="1" applyBorder="1" applyAlignment="1">
      <alignment vertical="center"/>
    </xf>
    <xf numFmtId="3" fontId="4" fillId="0" borderId="118" xfId="0" applyNumberFormat="1" applyFont="1" applyFill="1" applyBorder="1" applyAlignment="1">
      <alignment vertical="center"/>
    </xf>
    <xf numFmtId="10" fontId="4" fillId="0" borderId="0" xfId="0" applyNumberFormat="1" applyFont="1"/>
    <xf numFmtId="43" fontId="4" fillId="0" borderId="0" xfId="0" applyNumberFormat="1" applyFont="1"/>
    <xf numFmtId="3" fontId="4" fillId="0" borderId="132" xfId="0" applyNumberFormat="1" applyFont="1" applyFill="1" applyBorder="1" applyAlignment="1">
      <alignment horizontal="center" vertical="center" wrapText="1"/>
    </xf>
    <xf numFmtId="0" fontId="4" fillId="0" borderId="132" xfId="0" applyFont="1" applyFill="1" applyBorder="1" applyAlignment="1">
      <alignment vertical="center"/>
    </xf>
    <xf numFmtId="0" fontId="6" fillId="0" borderId="132" xfId="0" applyFont="1" applyFill="1" applyBorder="1" applyAlignment="1">
      <alignment vertical="center"/>
    </xf>
    <xf numFmtId="10" fontId="9" fillId="2" borderId="26" xfId="20961" applyNumberFormat="1" applyFont="1" applyFill="1" applyBorder="1" applyAlignment="1" applyProtection="1">
      <alignment vertical="center"/>
      <protection locked="0"/>
    </xf>
    <xf numFmtId="3" fontId="4" fillId="0" borderId="21" xfId="0" applyNumberFormat="1" applyFont="1" applyBorder="1" applyAlignment="1">
      <alignment horizontal="center" vertical="center"/>
    </xf>
    <xf numFmtId="3" fontId="4" fillId="0" borderId="23" xfId="0" applyNumberFormat="1" applyFont="1" applyBorder="1" applyAlignment="1"/>
    <xf numFmtId="3" fontId="4" fillId="36" borderId="26" xfId="0" applyNumberFormat="1" applyFont="1" applyFill="1" applyBorder="1"/>
    <xf numFmtId="38" fontId="0" fillId="0" borderId="0" xfId="0" applyNumberFormat="1"/>
    <xf numFmtId="3" fontId="4" fillId="3" borderId="133" xfId="0" applyNumberFormat="1" applyFont="1" applyFill="1" applyBorder="1" applyAlignment="1">
      <alignment vertical="center"/>
    </xf>
    <xf numFmtId="3" fontId="29" fillId="37" borderId="0" xfId="20" applyNumberFormat="1" applyBorder="1"/>
    <xf numFmtId="38" fontId="21" fillId="0" borderId="49" xfId="0" applyNumberFormat="1" applyFont="1" applyFill="1" applyBorder="1" applyAlignment="1" applyProtection="1">
      <alignment horizontal="right"/>
      <protection locked="0"/>
    </xf>
    <xf numFmtId="0" fontId="9" fillId="0" borderId="132" xfId="0" applyFont="1" applyBorder="1"/>
    <xf numFmtId="0" fontId="9" fillId="0" borderId="132" xfId="0" applyFont="1" applyBorder="1" applyAlignment="1">
      <alignment vertical="center"/>
    </xf>
    <xf numFmtId="0" fontId="9" fillId="0" borderId="132" xfId="11" applyFont="1" applyBorder="1" applyAlignment="1">
      <alignment wrapText="1"/>
    </xf>
    <xf numFmtId="0" fontId="9" fillId="0" borderId="132" xfId="0" applyFont="1" applyBorder="1" applyAlignment="1">
      <alignment wrapText="1"/>
    </xf>
    <xf numFmtId="0" fontId="9" fillId="0" borderId="132" xfId="0" applyFont="1" applyBorder="1" applyAlignment="1"/>
    <xf numFmtId="10" fontId="9" fillId="0" borderId="132" xfId="20626" applyNumberFormat="1" applyFont="1" applyBorder="1" applyAlignment="1"/>
    <xf numFmtId="0" fontId="21" fillId="0" borderId="132" xfId="0" applyFont="1" applyFill="1" applyBorder="1" applyProtection="1">
      <protection locked="0"/>
    </xf>
    <xf numFmtId="0" fontId="13" fillId="0" borderId="132" xfId="0" applyFont="1" applyBorder="1" applyAlignment="1">
      <alignment wrapText="1"/>
    </xf>
    <xf numFmtId="0" fontId="4" fillId="0" borderId="132" xfId="0" applyFont="1" applyBorder="1" applyAlignment="1"/>
    <xf numFmtId="0" fontId="9" fillId="0" borderId="128" xfId="0" applyFont="1" applyBorder="1" applyAlignment="1">
      <alignment horizontal="right" vertical="center" wrapText="1"/>
    </xf>
    <xf numFmtId="0" fontId="9" fillId="2" borderId="128" xfId="0" applyFont="1" applyFill="1" applyBorder="1" applyAlignment="1">
      <alignment horizontal="right" vertical="center"/>
    </xf>
    <xf numFmtId="0" fontId="4" fillId="0" borderId="135" xfId="0" applyFont="1" applyBorder="1"/>
    <xf numFmtId="0" fontId="9" fillId="0" borderId="0" xfId="0" applyFont="1" applyBorder="1"/>
    <xf numFmtId="0" fontId="4" fillId="0" borderId="132" xfId="0" applyFont="1" applyBorder="1"/>
    <xf numFmtId="0" fontId="4" fillId="0" borderId="132" xfId="0" applyFont="1" applyBorder="1" applyAlignment="1">
      <alignment horizontal="left"/>
    </xf>
    <xf numFmtId="179" fontId="4" fillId="0" borderId="132" xfId="0" applyNumberFormat="1" applyFont="1" applyBorder="1" applyAlignment="1">
      <alignment horizontal="left"/>
    </xf>
    <xf numFmtId="0" fontId="9" fillId="0" borderId="132" xfId="0" applyFont="1" applyBorder="1" applyAlignment="1">
      <alignment horizontal="left" wrapText="1"/>
    </xf>
    <xf numFmtId="0" fontId="10" fillId="0" borderId="132" xfId="0" applyFont="1" applyFill="1" applyBorder="1" applyAlignment="1">
      <alignment horizontal="center" wrapText="1"/>
    </xf>
    <xf numFmtId="0" fontId="9" fillId="0" borderId="132" xfId="0" applyFont="1" applyBorder="1" applyAlignment="1">
      <alignment horizontal="right" wrapText="1"/>
    </xf>
    <xf numFmtId="3" fontId="4" fillId="3" borderId="0" xfId="0" applyNumberFormat="1" applyFont="1" applyFill="1" applyBorder="1" applyAlignment="1">
      <alignment vertical="center"/>
    </xf>
    <xf numFmtId="3" fontId="4" fillId="0" borderId="23" xfId="0" applyNumberFormat="1" applyFont="1" applyFill="1" applyBorder="1" applyAlignment="1">
      <alignment horizontal="center" vertical="center" wrapText="1"/>
    </xf>
    <xf numFmtId="3" fontId="29" fillId="37" borderId="56" xfId="20" applyNumberFormat="1" applyBorder="1"/>
    <xf numFmtId="3" fontId="29" fillId="37" borderId="28" xfId="20" applyNumberFormat="1" applyBorder="1"/>
    <xf numFmtId="3" fontId="29" fillId="37" borderId="71" xfId="20" applyNumberFormat="1" applyBorder="1"/>
    <xf numFmtId="3" fontId="29" fillId="37" borderId="129" xfId="20" applyNumberFormat="1" applyBorder="1"/>
    <xf numFmtId="3" fontId="29" fillId="37" borderId="34" xfId="20" applyNumberFormat="1" applyBorder="1"/>
    <xf numFmtId="0" fontId="4" fillId="0" borderId="0" xfId="0" applyFont="1"/>
    <xf numFmtId="0" fontId="9" fillId="0" borderId="0" xfId="0" applyFont="1" applyFill="1" applyBorder="1" applyProtection="1">
      <protection locked="0"/>
    </xf>
    <xf numFmtId="0" fontId="19" fillId="0" borderId="0" xfId="0" applyFont="1" applyFill="1" applyBorder="1" applyProtection="1">
      <protection locked="0"/>
    </xf>
    <xf numFmtId="193" fontId="9" fillId="0" borderId="132"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0" fontId="0" fillId="0" borderId="0" xfId="0"/>
    <xf numFmtId="3" fontId="24" fillId="0" borderId="151" xfId="0" applyNumberFormat="1" applyFont="1" applyFill="1" applyBorder="1" applyAlignment="1">
      <alignment vertical="center" wrapText="1"/>
    </xf>
    <xf numFmtId="3" fontId="24" fillId="0" borderId="152" xfId="0" applyNumberFormat="1" applyFont="1" applyFill="1" applyBorder="1" applyAlignment="1">
      <alignment vertical="center" wrapText="1"/>
    </xf>
    <xf numFmtId="0" fontId="23" fillId="0" borderId="152" xfId="0" applyFont="1" applyFill="1" applyBorder="1" applyAlignment="1">
      <alignment horizontal="left" vertical="center" wrapText="1" indent="2"/>
    </xf>
    <xf numFmtId="14" fontId="7" fillId="3" borderId="152" xfId="8" quotePrefix="1" applyNumberFormat="1" applyFont="1" applyFill="1" applyBorder="1" applyAlignment="1" applyProtection="1">
      <alignment horizontal="left" vertical="center" wrapText="1" indent="3"/>
      <protection locked="0"/>
    </xf>
    <xf numFmtId="3" fontId="24" fillId="0" borderId="151" xfId="0" applyNumberFormat="1" applyFont="1" applyBorder="1" applyAlignment="1">
      <alignment vertical="center" wrapText="1"/>
    </xf>
    <xf numFmtId="3" fontId="24" fillId="0" borderId="152" xfId="0" applyNumberFormat="1" applyFont="1" applyBorder="1" applyAlignment="1">
      <alignment vertical="center" wrapText="1"/>
    </xf>
    <xf numFmtId="14" fontId="7" fillId="3" borderId="152" xfId="8" quotePrefix="1" applyNumberFormat="1" applyFont="1" applyFill="1" applyBorder="1" applyAlignment="1" applyProtection="1">
      <alignment horizontal="left" vertical="center" wrapText="1" indent="2"/>
      <protection locked="0"/>
    </xf>
    <xf numFmtId="3" fontId="24" fillId="36" borderId="151" xfId="0" applyNumberFormat="1" applyFont="1" applyFill="1" applyBorder="1" applyAlignment="1">
      <alignment vertical="center" wrapText="1"/>
    </xf>
    <xf numFmtId="0" fontId="23" fillId="0" borderId="152" xfId="0" applyFont="1" applyBorder="1" applyAlignment="1">
      <alignment vertical="center" wrapText="1"/>
    </xf>
    <xf numFmtId="0" fontId="23" fillId="0" borderId="21" xfId="0" applyFont="1" applyBorder="1" applyAlignment="1">
      <alignment horizontal="center" vertical="center" wrapText="1"/>
    </xf>
    <xf numFmtId="0" fontId="23" fillId="0" borderId="20" xfId="0" applyFont="1" applyBorder="1" applyAlignment="1">
      <alignment horizontal="center" vertical="center" wrapText="1"/>
    </xf>
    <xf numFmtId="0" fontId="6" fillId="0" borderId="20" xfId="0" applyFont="1" applyBorder="1" applyAlignment="1">
      <alignment vertical="center" wrapText="1"/>
    </xf>
    <xf numFmtId="0" fontId="4" fillId="0" borderId="19" xfId="0" applyFont="1" applyBorder="1" applyAlignment="1">
      <alignment vertical="center" wrapText="1"/>
    </xf>
    <xf numFmtId="0" fontId="23" fillId="0" borderId="25" xfId="0" applyFont="1" applyBorder="1" applyAlignment="1">
      <alignment horizontal="center" vertical="center" wrapText="1"/>
    </xf>
    <xf numFmtId="0" fontId="23" fillId="0" borderId="26" xfId="0" applyFont="1" applyBorder="1" applyAlignment="1">
      <alignment vertical="center" wrapText="1"/>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0" fontId="23" fillId="0" borderId="128" xfId="0" applyFont="1" applyBorder="1" applyAlignment="1">
      <alignment horizontal="center" vertical="center" wrapText="1"/>
    </xf>
    <xf numFmtId="3" fontId="24" fillId="36" borderId="152" xfId="0" applyNumberFormat="1" applyFont="1" applyFill="1" applyBorder="1" applyAlignment="1">
      <alignment vertical="center" wrapText="1"/>
    </xf>
    <xf numFmtId="0" fontId="23" fillId="0" borderId="128" xfId="0" applyFont="1" applyFill="1" applyBorder="1" applyAlignment="1">
      <alignment horizontal="center" vertical="center" wrapText="1"/>
    </xf>
    <xf numFmtId="0" fontId="9" fillId="0" borderId="132" xfId="0" applyFont="1" applyFill="1" applyBorder="1" applyAlignment="1">
      <alignment wrapText="1"/>
    </xf>
    <xf numFmtId="193" fontId="0" fillId="0" borderId="0" xfId="0" applyNumberFormat="1"/>
    <xf numFmtId="167" fontId="4" fillId="0" borderId="0" xfId="0" applyNumberFormat="1" applyFont="1"/>
    <xf numFmtId="0" fontId="4" fillId="0" borderId="128" xfId="0" applyFont="1" applyBorder="1" applyAlignment="1">
      <alignment horizontal="center" vertical="center"/>
    </xf>
    <xf numFmtId="164" fontId="7" fillId="3" borderId="132" xfId="1" applyNumberFormat="1" applyFont="1" applyFill="1" applyBorder="1" applyAlignment="1" applyProtection="1">
      <alignment horizontal="center" vertical="center" wrapText="1"/>
      <protection locked="0"/>
    </xf>
    <xf numFmtId="0" fontId="7" fillId="0" borderId="132" xfId="13" applyFont="1" applyBorder="1" applyAlignment="1" applyProtection="1">
      <alignment horizontal="center" vertical="center" wrapText="1"/>
      <protection locked="0"/>
    </xf>
    <xf numFmtId="0" fontId="7" fillId="0" borderId="132" xfId="13" applyFont="1" applyFill="1" applyBorder="1" applyAlignment="1" applyProtection="1">
      <alignment horizontal="center" vertical="center" wrapText="1"/>
      <protection locked="0"/>
    </xf>
    <xf numFmtId="0" fontId="7" fillId="3" borderId="128" xfId="5" applyFont="1" applyFill="1" applyBorder="1" applyAlignment="1" applyProtection="1">
      <alignment horizontal="right" vertical="center"/>
      <protection locked="0"/>
    </xf>
    <xf numFmtId="193" fontId="4" fillId="0" borderId="132" xfId="0" applyNumberFormat="1" applyFont="1" applyBorder="1" applyAlignment="1"/>
    <xf numFmtId="193" fontId="4" fillId="0" borderId="132" xfId="0" applyNumberFormat="1" applyFont="1" applyBorder="1" applyAlignment="1">
      <alignment wrapText="1"/>
    </xf>
    <xf numFmtId="0" fontId="4" fillId="0" borderId="132" xfId="0" applyFont="1" applyBorder="1" applyAlignment="1">
      <alignment horizontal="center" vertical="center"/>
    </xf>
    <xf numFmtId="0" fontId="7" fillId="3" borderId="132" xfId="13" applyFont="1" applyFill="1" applyBorder="1" applyAlignment="1" applyProtection="1">
      <alignment horizontal="left" vertical="center"/>
      <protection locked="0"/>
    </xf>
    <xf numFmtId="193" fontId="4" fillId="36" borderId="126" xfId="0" applyNumberFormat="1" applyFont="1" applyFill="1" applyBorder="1" applyAlignment="1"/>
    <xf numFmtId="193" fontId="18" fillId="2" borderId="26" xfId="0" applyNumberFormat="1" applyFont="1" applyFill="1" applyBorder="1" applyAlignment="1" applyProtection="1">
      <alignment vertical="center"/>
      <protection locked="0"/>
    </xf>
    <xf numFmtId="0" fontId="0" fillId="0" borderId="0" xfId="0"/>
    <xf numFmtId="10" fontId="18" fillId="2" borderId="26" xfId="20961" applyNumberFormat="1" applyFont="1" applyFill="1" applyBorder="1" applyAlignment="1" applyProtection="1">
      <alignment vertical="center"/>
      <protection locked="0"/>
    </xf>
    <xf numFmtId="164" fontId="4" fillId="0" borderId="54" xfId="7" applyNumberFormat="1" applyFont="1" applyFill="1" applyBorder="1" applyAlignment="1">
      <alignment vertical="center"/>
    </xf>
    <xf numFmtId="164" fontId="4" fillId="0" borderId="67" xfId="7" applyNumberFormat="1" applyFont="1" applyFill="1" applyBorder="1" applyAlignment="1">
      <alignment vertical="center"/>
    </xf>
    <xf numFmtId="164" fontId="4" fillId="0" borderId="167" xfId="7" applyNumberFormat="1" applyFont="1" applyFill="1" applyBorder="1" applyAlignment="1">
      <alignment vertical="center"/>
    </xf>
    <xf numFmtId="164" fontId="4" fillId="0" borderId="133" xfId="7" applyNumberFormat="1" applyFont="1" applyFill="1" applyBorder="1" applyAlignment="1">
      <alignment vertical="center"/>
    </xf>
    <xf numFmtId="164" fontId="4" fillId="0" borderId="134" xfId="7" applyNumberFormat="1" applyFont="1" applyFill="1" applyBorder="1" applyAlignment="1">
      <alignment vertical="center"/>
    </xf>
    <xf numFmtId="164" fontId="4" fillId="0" borderId="23"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132" xfId="7" applyNumberFormat="1" applyFont="1" applyFill="1" applyBorder="1" applyAlignment="1">
      <alignment vertical="center"/>
    </xf>
    <xf numFmtId="164" fontId="4" fillId="0" borderId="26" xfId="7" applyNumberFormat="1" applyFont="1" applyFill="1" applyBorder="1" applyAlignment="1">
      <alignment vertical="center"/>
    </xf>
    <xf numFmtId="193" fontId="18" fillId="2" borderId="27" xfId="0" applyNumberFormat="1" applyFont="1" applyFill="1" applyBorder="1" applyAlignment="1" applyProtection="1">
      <alignment vertical="center"/>
      <protection locked="0"/>
    </xf>
    <xf numFmtId="193" fontId="18" fillId="2" borderId="23" xfId="0" applyNumberFormat="1" applyFont="1" applyFill="1" applyBorder="1" applyAlignment="1" applyProtection="1">
      <alignment vertical="center"/>
      <protection locked="0"/>
    </xf>
    <xf numFmtId="193" fontId="9" fillId="2" borderId="23" xfId="0" applyNumberFormat="1" applyFont="1" applyFill="1" applyBorder="1" applyAlignment="1" applyProtection="1">
      <alignment vertical="center"/>
      <protection locked="0"/>
    </xf>
    <xf numFmtId="0" fontId="15" fillId="0" borderId="128" xfId="0" applyFont="1" applyFill="1" applyBorder="1" applyAlignment="1">
      <alignment horizontal="center" vertical="center" wrapText="1"/>
    </xf>
    <xf numFmtId="10" fontId="40" fillId="2" borderId="23" xfId="20961" applyNumberFormat="1" applyFont="1" applyFill="1" applyBorder="1" applyAlignment="1" applyProtection="1">
      <alignment vertical="center"/>
      <protection locked="0"/>
    </xf>
    <xf numFmtId="10" fontId="117" fillId="2" borderId="23" xfId="20961" applyNumberFormat="1" applyFont="1" applyFill="1" applyBorder="1" applyAlignment="1" applyProtection="1">
      <alignment vertical="center"/>
      <protection locked="0"/>
    </xf>
    <xf numFmtId="10" fontId="40" fillId="37" borderId="23" xfId="20961" applyNumberFormat="1" applyFont="1" applyFill="1" applyBorder="1"/>
    <xf numFmtId="10" fontId="116" fillId="0" borderId="23" xfId="20961" applyNumberFormat="1" applyFont="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0" fontId="9" fillId="0" borderId="128" xfId="0" applyFont="1" applyFill="1" applyBorder="1" applyAlignment="1">
      <alignment horizontal="right" vertical="center" wrapText="1"/>
    </xf>
    <xf numFmtId="169" fontId="29" fillId="37" borderId="23" xfId="20" applyBorder="1"/>
    <xf numFmtId="0" fontId="9" fillId="0" borderId="128" xfId="0" applyFont="1" applyFill="1" applyBorder="1" applyAlignment="1">
      <alignment horizontal="center" vertical="center" wrapText="1"/>
    </xf>
    <xf numFmtId="193" fontId="18" fillId="2" borderId="132" xfId="0" applyNumberFormat="1" applyFont="1" applyFill="1" applyBorder="1" applyAlignment="1" applyProtection="1">
      <alignment vertical="center"/>
      <protection locked="0"/>
    </xf>
    <xf numFmtId="0" fontId="7" fillId="0" borderId="132" xfId="0" applyFont="1" applyFill="1" applyBorder="1" applyAlignment="1">
      <alignment horizontal="left" vertical="center" wrapText="1"/>
    </xf>
    <xf numFmtId="193" fontId="9" fillId="2" borderId="132" xfId="0" applyNumberFormat="1" applyFont="1" applyFill="1" applyBorder="1" applyAlignment="1" applyProtection="1">
      <alignment vertical="center"/>
      <protection locked="0"/>
    </xf>
    <xf numFmtId="10" fontId="40" fillId="2" borderId="132" xfId="20961" applyNumberFormat="1" applyFont="1" applyFill="1" applyBorder="1" applyAlignment="1" applyProtection="1">
      <alignment vertical="center"/>
      <protection locked="0"/>
    </xf>
    <xf numFmtId="10" fontId="117" fillId="2" borderId="132" xfId="20961" applyNumberFormat="1" applyFont="1" applyFill="1" applyBorder="1" applyAlignment="1" applyProtection="1">
      <alignment vertical="center"/>
      <protection locked="0"/>
    </xf>
    <xf numFmtId="0" fontId="9" fillId="2" borderId="132" xfId="0" applyFont="1" applyFill="1" applyBorder="1" applyAlignment="1">
      <alignment vertical="center"/>
    </xf>
    <xf numFmtId="10" fontId="40" fillId="37" borderId="132" xfId="20961" applyNumberFormat="1" applyFont="1" applyFill="1" applyBorder="1"/>
    <xf numFmtId="169" fontId="40" fillId="37" borderId="132" xfId="20" applyFont="1" applyBorder="1"/>
    <xf numFmtId="10" fontId="116" fillId="0" borderId="132" xfId="20961" applyNumberFormat="1" applyFont="1" applyBorder="1" applyAlignment="1" applyProtection="1">
      <alignment vertical="center" wrapText="1"/>
      <protection locked="0"/>
    </xf>
    <xf numFmtId="10" fontId="40" fillId="0" borderId="132" xfId="20961" applyNumberFormat="1" applyFont="1" applyBorder="1" applyAlignment="1" applyProtection="1">
      <alignment vertical="center" wrapText="1"/>
      <protection locked="0"/>
    </xf>
    <xf numFmtId="0" fontId="7" fillId="0" borderId="132" xfId="0" applyFont="1" applyBorder="1" applyAlignment="1">
      <alignment vertical="center" wrapText="1"/>
    </xf>
    <xf numFmtId="193" fontId="4" fillId="0" borderId="132" xfId="0" applyNumberFormat="1" applyFont="1" applyFill="1" applyBorder="1" applyAlignment="1" applyProtection="1">
      <alignment vertical="center" wrapText="1"/>
      <protection locked="0"/>
    </xf>
    <xf numFmtId="193" fontId="7" fillId="0" borderId="132" xfId="0" applyNumberFormat="1" applyFont="1" applyFill="1" applyBorder="1" applyAlignment="1" applyProtection="1">
      <alignment vertical="center" wrapText="1"/>
      <protection locked="0"/>
    </xf>
    <xf numFmtId="0" fontId="16" fillId="0" borderId="132" xfId="0" applyFont="1" applyFill="1" applyBorder="1" applyAlignment="1">
      <alignment horizontal="left" vertical="center" wrapText="1"/>
    </xf>
    <xf numFmtId="169" fontId="29" fillId="37" borderId="132" xfId="20" applyBorder="1"/>
    <xf numFmtId="0" fontId="15" fillId="0" borderId="132" xfId="0" applyFont="1" applyFill="1" applyBorder="1" applyAlignment="1">
      <alignment horizontal="center" vertical="center" wrapText="1"/>
    </xf>
    <xf numFmtId="0" fontId="7" fillId="0" borderId="132" xfId="0" applyFont="1" applyFill="1" applyBorder="1" applyAlignment="1">
      <alignment vertical="center" wrapText="1"/>
    </xf>
    <xf numFmtId="0" fontId="6" fillId="0" borderId="0" xfId="0" applyFont="1" applyBorder="1" applyAlignment="1">
      <alignment horizontal="center" vertical="center"/>
    </xf>
    <xf numFmtId="0" fontId="15" fillId="0" borderId="0" xfId="0" applyFont="1" applyBorder="1" applyAlignment="1">
      <alignment horizontal="center" vertical="center"/>
    </xf>
    <xf numFmtId="0" fontId="10" fillId="0" borderId="0" xfId="0" applyFont="1" applyBorder="1" applyAlignment="1">
      <alignment horizontal="center"/>
    </xf>
    <xf numFmtId="165" fontId="9" fillId="0" borderId="132" xfId="20626" applyNumberFormat="1" applyFont="1" applyBorder="1" applyAlignment="1"/>
    <xf numFmtId="3" fontId="12" fillId="0" borderId="0" xfId="0" applyNumberFormat="1" applyFont="1"/>
    <xf numFmtId="0" fontId="26" fillId="0" borderId="128" xfId="0" applyFont="1" applyBorder="1" applyAlignment="1">
      <alignment horizontal="center"/>
    </xf>
    <xf numFmtId="10" fontId="4" fillId="0" borderId="104" xfId="20961" applyNumberFormat="1" applyFont="1" applyFill="1" applyBorder="1" applyAlignment="1">
      <alignment vertical="center"/>
    </xf>
    <xf numFmtId="10" fontId="4" fillId="0" borderId="120" xfId="20961" applyNumberFormat="1" applyFont="1" applyFill="1" applyBorder="1" applyAlignment="1">
      <alignment vertical="center"/>
    </xf>
    <xf numFmtId="0" fontId="107" fillId="0" borderId="69" xfId="0" applyFont="1" applyBorder="1" applyAlignment="1">
      <alignment horizontal="left" vertical="center" wrapText="1"/>
    </xf>
    <xf numFmtId="0" fontId="107" fillId="0" borderId="68"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2"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132" xfId="0" applyFont="1" applyBorder="1" applyAlignment="1">
      <alignment horizontal="center" wrapText="1"/>
    </xf>
    <xf numFmtId="0" fontId="9" fillId="0" borderId="132" xfId="0" applyFont="1" applyBorder="1" applyAlignment="1">
      <alignment horizontal="center"/>
    </xf>
    <xf numFmtId="0" fontId="13" fillId="0" borderId="132" xfId="0" applyFont="1" applyFill="1" applyBorder="1" applyAlignment="1">
      <alignment wrapText="1"/>
    </xf>
    <xf numFmtId="0" fontId="4" fillId="0" borderId="132" xfId="0" applyFont="1" applyFill="1" applyBorder="1" applyAlignment="1"/>
    <xf numFmtId="0" fontId="10" fillId="0" borderId="132" xfId="0" applyFont="1" applyBorder="1" applyAlignment="1">
      <alignment horizontal="center" vertical="center" wrapText="1"/>
    </xf>
    <xf numFmtId="0" fontId="9" fillId="0" borderId="132" xfId="0" applyFont="1" applyFill="1" applyBorder="1" applyAlignment="1">
      <alignment wrapText="1"/>
    </xf>
    <xf numFmtId="0" fontId="9" fillId="0" borderId="132" xfId="0" applyFont="1" applyBorder="1" applyAlignment="1">
      <alignment wrapText="1"/>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xf>
    <xf numFmtId="0" fontId="4" fillId="0" borderId="24" xfId="0" applyFont="1" applyFill="1" applyBorder="1" applyAlignment="1">
      <alignment horizontal="center"/>
    </xf>
    <xf numFmtId="0" fontId="6" fillId="36" borderId="130"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7" xfId="0" applyFont="1" applyFill="1" applyBorder="1" applyAlignment="1">
      <alignment horizontal="center" vertical="center" wrapText="1"/>
    </xf>
    <xf numFmtId="0" fontId="6" fillId="36" borderId="109" xfId="0" applyFont="1" applyFill="1" applyBorder="1" applyAlignment="1">
      <alignment horizontal="center" vertical="center" wrapText="1"/>
    </xf>
    <xf numFmtId="3" fontId="104" fillId="3" borderId="70" xfId="13" applyNumberFormat="1" applyFont="1" applyFill="1" applyBorder="1" applyAlignment="1" applyProtection="1">
      <alignment horizontal="center" vertical="center" wrapText="1"/>
      <protection locked="0"/>
    </xf>
    <xf numFmtId="3" fontId="104" fillId="3" borderId="67" xfId="13" applyNumberFormat="1"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20" xfId="1" applyNumberFormat="1" applyFont="1" applyFill="1" applyBorder="1" applyAlignment="1" applyProtection="1">
      <alignment horizontal="center"/>
      <protection locked="0"/>
    </xf>
    <xf numFmtId="0" fontId="6" fillId="0" borderId="21" xfId="0" applyFont="1" applyBorder="1" applyAlignment="1">
      <alignment horizontal="center" vertical="center" wrapText="1"/>
    </xf>
    <xf numFmtId="0" fontId="6" fillId="0" borderId="126" xfId="0" applyFont="1" applyBorder="1" applyAlignment="1">
      <alignment horizontal="center" vertical="center" wrapText="1"/>
    </xf>
    <xf numFmtId="164" fontId="15" fillId="0" borderId="20" xfId="1" applyNumberFormat="1" applyFont="1" applyFill="1" applyBorder="1" applyAlignment="1" applyProtection="1">
      <alignment horizontal="center" vertical="center" wrapText="1"/>
      <protection locked="0"/>
    </xf>
    <xf numFmtId="164" fontId="15" fillId="0" borderId="132"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3" fontId="4" fillId="0" borderId="63" xfId="0" applyNumberFormat="1" applyFont="1" applyFill="1" applyBorder="1" applyAlignment="1">
      <alignment horizontal="center" vertical="center" wrapText="1"/>
    </xf>
    <xf numFmtId="3" fontId="4" fillId="0" borderId="56" xfId="0" applyNumberFormat="1" applyFont="1" applyFill="1" applyBorder="1" applyAlignment="1">
      <alignment horizontal="center" vertical="center" wrapText="1"/>
    </xf>
    <xf numFmtId="3" fontId="4" fillId="0" borderId="116" xfId="0" applyNumberFormat="1" applyFont="1" applyFill="1" applyBorder="1" applyAlignment="1">
      <alignment horizontal="center" vertical="center" wrapText="1"/>
    </xf>
    <xf numFmtId="0" fontId="14" fillId="0" borderId="130" xfId="0" applyFont="1" applyFill="1" applyBorder="1" applyAlignment="1">
      <alignment horizontal="left" vertical="center"/>
    </xf>
    <xf numFmtId="0" fontId="14" fillId="0" borderId="31" xfId="0" applyFont="1" applyFill="1" applyBorder="1" applyAlignment="1">
      <alignment horizontal="left" vertical="center"/>
    </xf>
    <xf numFmtId="0" fontId="108" fillId="0" borderId="96" xfId="0" applyFont="1" applyFill="1" applyBorder="1" applyAlignment="1">
      <alignment horizontal="center" vertical="center"/>
    </xf>
    <xf numFmtId="0" fontId="108" fillId="0" borderId="73" xfId="0" applyFont="1" applyFill="1" applyBorder="1" applyAlignment="1">
      <alignment horizontal="center" vertical="center"/>
    </xf>
    <xf numFmtId="0" fontId="108" fillId="0" borderId="74" xfId="0" applyFont="1" applyFill="1" applyBorder="1" applyAlignment="1">
      <alignment horizontal="center" vertical="center"/>
    </xf>
    <xf numFmtId="0" fontId="108" fillId="0" borderId="75" xfId="0" applyFont="1" applyFill="1" applyBorder="1" applyAlignment="1">
      <alignment horizontal="center" vertical="center"/>
    </xf>
    <xf numFmtId="0" fontId="109" fillId="0" borderId="3" xfId="0" applyFont="1" applyFill="1" applyBorder="1" applyAlignment="1">
      <alignment horizontal="left" vertical="center" wrapText="1"/>
    </xf>
    <xf numFmtId="0" fontId="108" fillId="76" borderId="76" xfId="0" applyFont="1" applyFill="1" applyBorder="1" applyAlignment="1">
      <alignment horizontal="center" vertical="center" wrapText="1"/>
    </xf>
    <xf numFmtId="0" fontId="108" fillId="76" borderId="77" xfId="0" applyFont="1" applyFill="1" applyBorder="1" applyAlignment="1">
      <alignment horizontal="center" vertical="center" wrapText="1"/>
    </xf>
    <xf numFmtId="0" fontId="108" fillId="76" borderId="78" xfId="0" applyFont="1" applyFill="1" applyBorder="1" applyAlignment="1">
      <alignment horizontal="center" vertical="center" wrapText="1"/>
    </xf>
    <xf numFmtId="0" fontId="109" fillId="0" borderId="54"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3" xfId="0" applyFont="1" applyFill="1" applyBorder="1" applyAlignment="1">
      <alignment horizontal="left" vertical="center" wrapText="1"/>
    </xf>
    <xf numFmtId="0" fontId="109" fillId="0" borderId="84" xfId="0" applyFont="1" applyFill="1" applyBorder="1" applyAlignment="1">
      <alignment horizontal="left" vertical="center" wrapText="1"/>
    </xf>
    <xf numFmtId="0" fontId="109" fillId="0" borderId="54" xfId="0" applyFont="1" applyFill="1" applyBorder="1" applyAlignment="1">
      <alignment vertical="center" wrapText="1"/>
    </xf>
    <xf numFmtId="0" fontId="109" fillId="0" borderId="11"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3" borderId="80" xfId="0" applyFont="1" applyFill="1" applyBorder="1" applyAlignment="1">
      <alignment horizontal="left" vertical="center" wrapText="1"/>
    </xf>
    <xf numFmtId="0" fontId="109" fillId="3" borderId="81" xfId="0" applyFont="1" applyFill="1" applyBorder="1" applyAlignment="1">
      <alignment horizontal="left" vertical="center" wrapText="1"/>
    </xf>
    <xf numFmtId="0" fontId="109" fillId="0" borderId="80" xfId="0" applyFont="1" applyFill="1" applyBorder="1" applyAlignment="1">
      <alignment vertical="center" wrapText="1"/>
    </xf>
    <xf numFmtId="0" fontId="109" fillId="0" borderId="81" xfId="0" applyFont="1" applyFill="1" applyBorder="1" applyAlignment="1">
      <alignment vertical="center" wrapText="1"/>
    </xf>
    <xf numFmtId="0" fontId="109" fillId="0" borderId="80" xfId="0" applyFont="1" applyFill="1" applyBorder="1" applyAlignment="1">
      <alignment horizontal="left" vertical="center" wrapText="1"/>
    </xf>
    <xf numFmtId="0" fontId="109" fillId="0" borderId="81" xfId="0" applyFont="1" applyFill="1" applyBorder="1" applyAlignment="1">
      <alignment horizontal="left" vertical="center" wrapText="1"/>
    </xf>
    <xf numFmtId="0" fontId="108" fillId="76" borderId="85"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86" xfId="0" applyFont="1" applyFill="1" applyBorder="1" applyAlignment="1">
      <alignment horizontal="center"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8" fillId="76" borderId="123" xfId="0" applyFont="1" applyFill="1" applyBorder="1" applyAlignment="1">
      <alignment horizontal="center" vertical="center" wrapText="1"/>
    </xf>
    <xf numFmtId="0" fontId="108" fillId="76" borderId="124" xfId="0" applyFont="1" applyFill="1" applyBorder="1" applyAlignment="1">
      <alignment horizontal="center" vertical="center" wrapText="1"/>
    </xf>
    <xf numFmtId="0" fontId="108" fillId="76" borderId="125" xfId="0" applyFont="1" applyFill="1" applyBorder="1" applyAlignment="1">
      <alignment horizontal="center" vertical="center" wrapText="1"/>
    </xf>
    <xf numFmtId="49" fontId="109" fillId="0" borderId="91" xfId="0" applyNumberFormat="1" applyFont="1" applyFill="1" applyBorder="1" applyAlignment="1">
      <alignment horizontal="left" vertical="center" wrapText="1"/>
    </xf>
    <xf numFmtId="49" fontId="109" fillId="0" borderId="92" xfId="0" applyNumberFormat="1" applyFont="1" applyFill="1" applyBorder="1" applyAlignment="1">
      <alignment horizontal="left" vertical="center" wrapText="1"/>
    </xf>
    <xf numFmtId="0" fontId="108" fillId="76" borderId="101" xfId="0" applyFont="1" applyFill="1" applyBorder="1" applyAlignment="1">
      <alignment horizontal="center" vertical="center"/>
    </xf>
    <xf numFmtId="0" fontId="108" fillId="76" borderId="102" xfId="0" applyFont="1" applyFill="1" applyBorder="1" applyAlignment="1">
      <alignment horizontal="center" vertical="center"/>
    </xf>
    <xf numFmtId="0" fontId="108" fillId="76" borderId="103" xfId="0" applyFont="1" applyFill="1" applyBorder="1" applyAlignment="1">
      <alignment horizontal="center" vertical="center"/>
    </xf>
    <xf numFmtId="0" fontId="109" fillId="0" borderId="111" xfId="0" applyFont="1" applyFill="1" applyBorder="1" applyAlignment="1">
      <alignment horizontal="left" vertical="center" wrapText="1"/>
    </xf>
    <xf numFmtId="0" fontId="109" fillId="0" borderId="109" xfId="0" applyFont="1" applyFill="1" applyBorder="1" applyAlignment="1">
      <alignment horizontal="left" vertical="center" wrapText="1"/>
    </xf>
    <xf numFmtId="0" fontId="108" fillId="0" borderId="98" xfId="0" applyFont="1" applyFill="1" applyBorder="1" applyAlignment="1">
      <alignment horizontal="center" vertical="center"/>
    </xf>
    <xf numFmtId="0" fontId="109" fillId="0" borderId="91" xfId="0" applyFont="1" applyFill="1" applyBorder="1" applyAlignment="1">
      <alignment horizontal="left" vertical="center"/>
    </xf>
    <xf numFmtId="0" fontId="109" fillId="0" borderId="92" xfId="0" applyFont="1" applyFill="1" applyBorder="1" applyAlignment="1">
      <alignment horizontal="left" vertical="center"/>
    </xf>
    <xf numFmtId="0" fontId="109" fillId="0" borderId="94" xfId="0" applyFont="1" applyFill="1" applyBorder="1" applyAlignment="1">
      <alignment horizontal="left" vertical="center" wrapText="1"/>
    </xf>
    <xf numFmtId="0" fontId="109" fillId="0" borderId="95" xfId="0" applyFont="1" applyFill="1" applyBorder="1" applyAlignment="1">
      <alignment horizontal="left" vertical="center" wrapText="1"/>
    </xf>
    <xf numFmtId="0" fontId="109" fillId="0" borderId="90" xfId="0" applyFont="1" applyFill="1" applyBorder="1" applyAlignment="1">
      <alignment horizontal="left" vertical="center" wrapText="1"/>
    </xf>
    <xf numFmtId="0" fontId="109" fillId="0" borderId="99" xfId="0" applyFont="1" applyFill="1" applyBorder="1" applyAlignment="1">
      <alignment horizontal="left" vertical="center" wrapText="1"/>
    </xf>
    <xf numFmtId="0" fontId="108" fillId="76" borderId="87" xfId="0" applyFont="1" applyFill="1" applyBorder="1" applyAlignment="1">
      <alignment horizontal="center" vertical="center" wrapText="1"/>
    </xf>
    <xf numFmtId="0" fontId="108" fillId="76" borderId="88" xfId="0" applyFont="1" applyFill="1" applyBorder="1" applyAlignment="1">
      <alignment horizontal="center" vertical="center" wrapText="1"/>
    </xf>
    <xf numFmtId="0" fontId="108" fillId="76" borderId="89" xfId="0" applyFont="1" applyFill="1" applyBorder="1" applyAlignment="1">
      <alignment horizontal="center" vertical="center" wrapText="1"/>
    </xf>
    <xf numFmtId="0" fontId="108" fillId="0" borderId="100" xfId="0" applyFont="1" applyFill="1" applyBorder="1" applyAlignment="1">
      <alignment horizontal="center" vertical="center"/>
    </xf>
    <xf numFmtId="0" fontId="108" fillId="0" borderId="101" xfId="0" applyFont="1" applyFill="1" applyBorder="1" applyAlignment="1">
      <alignment horizontal="center" vertical="center"/>
    </xf>
    <xf numFmtId="0" fontId="108" fillId="0" borderId="102" xfId="0" applyFont="1" applyFill="1" applyBorder="1" applyAlignment="1">
      <alignment horizontal="center" vertical="center"/>
    </xf>
    <xf numFmtId="0" fontId="108" fillId="0" borderId="103" xfId="0" applyFont="1" applyFill="1" applyBorder="1" applyAlignment="1">
      <alignment horizontal="center" vertical="center"/>
    </xf>
    <xf numFmtId="0" fontId="109" fillId="0" borderId="93" xfId="0" applyFont="1" applyFill="1" applyBorder="1" applyAlignment="1">
      <alignment horizontal="left" vertical="center" wrapText="1"/>
    </xf>
    <xf numFmtId="0" fontId="109" fillId="78" borderId="8" xfId="0" applyFont="1" applyFill="1" applyBorder="1" applyAlignment="1">
      <alignment vertical="center" wrapText="1"/>
    </xf>
    <xf numFmtId="0" fontId="109" fillId="78" borderId="10" xfId="0" applyFont="1" applyFill="1" applyBorder="1" applyAlignment="1">
      <alignment vertical="center" wrapText="1"/>
    </xf>
  </cellXfs>
  <cellStyles count="2540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304"/>
    <cellStyle name="Calculation 2 10 2 2 3" xfId="23178"/>
    <cellStyle name="Calculation 2 10 2 2 4" xfId="24339"/>
    <cellStyle name="Calculation 2 10 2 2 5" xfId="24956"/>
    <cellStyle name="Calculation 2 10 2 2 6" xfId="25388"/>
    <cellStyle name="Calculation 2 10 2 3" xfId="21413"/>
    <cellStyle name="Calculation 2 10 2 4" xfId="22307"/>
    <cellStyle name="Calculation 2 10 2 5" xfId="23271"/>
    <cellStyle name="Calculation 2 10 2 6" xfId="23632"/>
    <cellStyle name="Calculation 2 10 3" xfId="724"/>
    <cellStyle name="Calculation 2 10 3 2" xfId="21407"/>
    <cellStyle name="Calculation 2 10 3 2 2" xfId="22303"/>
    <cellStyle name="Calculation 2 10 3 2 3" xfId="23177"/>
    <cellStyle name="Calculation 2 10 3 2 4" xfId="24338"/>
    <cellStyle name="Calculation 2 10 3 2 5" xfId="24955"/>
    <cellStyle name="Calculation 2 10 3 2 6" xfId="25387"/>
    <cellStyle name="Calculation 2 10 3 3" xfId="21414"/>
    <cellStyle name="Calculation 2 10 3 4" xfId="22308"/>
    <cellStyle name="Calculation 2 10 3 5" xfId="23272"/>
    <cellStyle name="Calculation 2 10 3 6" xfId="23631"/>
    <cellStyle name="Calculation 2 10 4" xfId="725"/>
    <cellStyle name="Calculation 2 10 4 2" xfId="21406"/>
    <cellStyle name="Calculation 2 10 4 2 2" xfId="22302"/>
    <cellStyle name="Calculation 2 10 4 2 3" xfId="23176"/>
    <cellStyle name="Calculation 2 10 4 2 4" xfId="24337"/>
    <cellStyle name="Calculation 2 10 4 2 5" xfId="24954"/>
    <cellStyle name="Calculation 2 10 4 2 6" xfId="25386"/>
    <cellStyle name="Calculation 2 10 4 3" xfId="21415"/>
    <cellStyle name="Calculation 2 10 4 4" xfId="22309"/>
    <cellStyle name="Calculation 2 10 4 5" xfId="23273"/>
    <cellStyle name="Calculation 2 10 4 6" xfId="23630"/>
    <cellStyle name="Calculation 2 10 5" xfId="726"/>
    <cellStyle name="Calculation 2 10 5 2" xfId="21405"/>
    <cellStyle name="Calculation 2 10 5 2 2" xfId="22301"/>
    <cellStyle name="Calculation 2 10 5 2 3" xfId="23175"/>
    <cellStyle name="Calculation 2 10 5 2 4" xfId="24336"/>
    <cellStyle name="Calculation 2 10 5 2 5" xfId="24953"/>
    <cellStyle name="Calculation 2 10 5 2 6" xfId="25385"/>
    <cellStyle name="Calculation 2 10 5 3" xfId="21416"/>
    <cellStyle name="Calculation 2 10 5 4" xfId="22310"/>
    <cellStyle name="Calculation 2 10 5 5" xfId="23274"/>
    <cellStyle name="Calculation 2 10 5 6" xfId="23629"/>
    <cellStyle name="Calculation 2 11" xfId="727"/>
    <cellStyle name="Calculation 2 11 10" xfId="23628"/>
    <cellStyle name="Calculation 2 11 2" xfId="728"/>
    <cellStyle name="Calculation 2 11 2 2" xfId="21403"/>
    <cellStyle name="Calculation 2 11 2 2 2" xfId="22299"/>
    <cellStyle name="Calculation 2 11 2 2 3" xfId="23173"/>
    <cellStyle name="Calculation 2 11 2 2 4" xfId="24334"/>
    <cellStyle name="Calculation 2 11 2 2 5" xfId="24951"/>
    <cellStyle name="Calculation 2 11 2 2 6" xfId="25383"/>
    <cellStyle name="Calculation 2 11 2 3" xfId="21418"/>
    <cellStyle name="Calculation 2 11 2 4" xfId="22312"/>
    <cellStyle name="Calculation 2 11 2 5" xfId="23276"/>
    <cellStyle name="Calculation 2 11 2 6" xfId="23627"/>
    <cellStyle name="Calculation 2 11 3" xfId="729"/>
    <cellStyle name="Calculation 2 11 3 2" xfId="21402"/>
    <cellStyle name="Calculation 2 11 3 2 2" xfId="22298"/>
    <cellStyle name="Calculation 2 11 3 2 3" xfId="23172"/>
    <cellStyle name="Calculation 2 11 3 2 4" xfId="24333"/>
    <cellStyle name="Calculation 2 11 3 2 5" xfId="24950"/>
    <cellStyle name="Calculation 2 11 3 2 6" xfId="25382"/>
    <cellStyle name="Calculation 2 11 3 3" xfId="21419"/>
    <cellStyle name="Calculation 2 11 3 4" xfId="22313"/>
    <cellStyle name="Calculation 2 11 3 5" xfId="23277"/>
    <cellStyle name="Calculation 2 11 3 6" xfId="23626"/>
    <cellStyle name="Calculation 2 11 4" xfId="730"/>
    <cellStyle name="Calculation 2 11 4 2" xfId="21401"/>
    <cellStyle name="Calculation 2 11 4 2 2" xfId="22297"/>
    <cellStyle name="Calculation 2 11 4 2 3" xfId="23171"/>
    <cellStyle name="Calculation 2 11 4 2 4" xfId="24332"/>
    <cellStyle name="Calculation 2 11 4 2 5" xfId="24949"/>
    <cellStyle name="Calculation 2 11 4 2 6" xfId="25381"/>
    <cellStyle name="Calculation 2 11 4 3" xfId="21420"/>
    <cellStyle name="Calculation 2 11 4 4" xfId="22314"/>
    <cellStyle name="Calculation 2 11 4 5" xfId="23278"/>
    <cellStyle name="Calculation 2 11 4 6" xfId="23625"/>
    <cellStyle name="Calculation 2 11 5" xfId="731"/>
    <cellStyle name="Calculation 2 11 5 2" xfId="21400"/>
    <cellStyle name="Calculation 2 11 5 2 2" xfId="22296"/>
    <cellStyle name="Calculation 2 11 5 2 3" xfId="23170"/>
    <cellStyle name="Calculation 2 11 5 2 4" xfId="24331"/>
    <cellStyle name="Calculation 2 11 5 2 5" xfId="24948"/>
    <cellStyle name="Calculation 2 11 5 2 6" xfId="25380"/>
    <cellStyle name="Calculation 2 11 5 3" xfId="21421"/>
    <cellStyle name="Calculation 2 11 5 4" xfId="22315"/>
    <cellStyle name="Calculation 2 11 5 5" xfId="23279"/>
    <cellStyle name="Calculation 2 11 5 6" xfId="23624"/>
    <cellStyle name="Calculation 2 11 6" xfId="21404"/>
    <cellStyle name="Calculation 2 11 6 2" xfId="22300"/>
    <cellStyle name="Calculation 2 11 6 3" xfId="23174"/>
    <cellStyle name="Calculation 2 11 6 4" xfId="24335"/>
    <cellStyle name="Calculation 2 11 6 5" xfId="24952"/>
    <cellStyle name="Calculation 2 11 6 6" xfId="25384"/>
    <cellStyle name="Calculation 2 11 7" xfId="21417"/>
    <cellStyle name="Calculation 2 11 8" xfId="22311"/>
    <cellStyle name="Calculation 2 11 9" xfId="23275"/>
    <cellStyle name="Calculation 2 12" xfId="732"/>
    <cellStyle name="Calculation 2 12 10" xfId="23623"/>
    <cellStyle name="Calculation 2 12 2" xfId="733"/>
    <cellStyle name="Calculation 2 12 2 2" xfId="21398"/>
    <cellStyle name="Calculation 2 12 2 2 2" xfId="22294"/>
    <cellStyle name="Calculation 2 12 2 2 3" xfId="23168"/>
    <cellStyle name="Calculation 2 12 2 2 4" xfId="24329"/>
    <cellStyle name="Calculation 2 12 2 2 5" xfId="24946"/>
    <cellStyle name="Calculation 2 12 2 2 6" xfId="25378"/>
    <cellStyle name="Calculation 2 12 2 3" xfId="21423"/>
    <cellStyle name="Calculation 2 12 2 4" xfId="22317"/>
    <cellStyle name="Calculation 2 12 2 5" xfId="23281"/>
    <cellStyle name="Calculation 2 12 2 6" xfId="23622"/>
    <cellStyle name="Calculation 2 12 3" xfId="734"/>
    <cellStyle name="Calculation 2 12 3 2" xfId="21397"/>
    <cellStyle name="Calculation 2 12 3 2 2" xfId="22293"/>
    <cellStyle name="Calculation 2 12 3 2 3" xfId="23167"/>
    <cellStyle name="Calculation 2 12 3 2 4" xfId="24328"/>
    <cellStyle name="Calculation 2 12 3 2 5" xfId="24945"/>
    <cellStyle name="Calculation 2 12 3 2 6" xfId="25377"/>
    <cellStyle name="Calculation 2 12 3 3" xfId="21424"/>
    <cellStyle name="Calculation 2 12 3 4" xfId="22318"/>
    <cellStyle name="Calculation 2 12 3 5" xfId="23282"/>
    <cellStyle name="Calculation 2 12 3 6" xfId="23621"/>
    <cellStyle name="Calculation 2 12 4" xfId="735"/>
    <cellStyle name="Calculation 2 12 4 2" xfId="21396"/>
    <cellStyle name="Calculation 2 12 4 2 2" xfId="22292"/>
    <cellStyle name="Calculation 2 12 4 2 3" xfId="23166"/>
    <cellStyle name="Calculation 2 12 4 2 4" xfId="24327"/>
    <cellStyle name="Calculation 2 12 4 2 5" xfId="24944"/>
    <cellStyle name="Calculation 2 12 4 2 6" xfId="25376"/>
    <cellStyle name="Calculation 2 12 4 3" xfId="21425"/>
    <cellStyle name="Calculation 2 12 4 4" xfId="22319"/>
    <cellStyle name="Calculation 2 12 4 5" xfId="23283"/>
    <cellStyle name="Calculation 2 12 4 6" xfId="23620"/>
    <cellStyle name="Calculation 2 12 5" xfId="736"/>
    <cellStyle name="Calculation 2 12 5 2" xfId="21395"/>
    <cellStyle name="Calculation 2 12 5 2 2" xfId="22291"/>
    <cellStyle name="Calculation 2 12 5 2 3" xfId="23165"/>
    <cellStyle name="Calculation 2 12 5 2 4" xfId="24326"/>
    <cellStyle name="Calculation 2 12 5 2 5" xfId="24943"/>
    <cellStyle name="Calculation 2 12 5 2 6" xfId="25375"/>
    <cellStyle name="Calculation 2 12 5 3" xfId="21426"/>
    <cellStyle name="Calculation 2 12 5 4" xfId="22320"/>
    <cellStyle name="Calculation 2 12 5 5" xfId="23284"/>
    <cellStyle name="Calculation 2 12 5 6" xfId="23619"/>
    <cellStyle name="Calculation 2 12 6" xfId="21399"/>
    <cellStyle name="Calculation 2 12 6 2" xfId="22295"/>
    <cellStyle name="Calculation 2 12 6 3" xfId="23169"/>
    <cellStyle name="Calculation 2 12 6 4" xfId="24330"/>
    <cellStyle name="Calculation 2 12 6 5" xfId="24947"/>
    <cellStyle name="Calculation 2 12 6 6" xfId="25379"/>
    <cellStyle name="Calculation 2 12 7" xfId="21422"/>
    <cellStyle name="Calculation 2 12 8" xfId="22316"/>
    <cellStyle name="Calculation 2 12 9" xfId="23280"/>
    <cellStyle name="Calculation 2 13" xfId="737"/>
    <cellStyle name="Calculation 2 13 2" xfId="738"/>
    <cellStyle name="Calculation 2 13 2 2" xfId="21393"/>
    <cellStyle name="Calculation 2 13 2 2 2" xfId="22289"/>
    <cellStyle name="Calculation 2 13 2 2 3" xfId="23163"/>
    <cellStyle name="Calculation 2 13 2 2 4" xfId="24324"/>
    <cellStyle name="Calculation 2 13 2 2 5" xfId="24941"/>
    <cellStyle name="Calculation 2 13 2 2 6" xfId="25373"/>
    <cellStyle name="Calculation 2 13 2 3" xfId="21428"/>
    <cellStyle name="Calculation 2 13 2 4" xfId="22322"/>
    <cellStyle name="Calculation 2 13 2 5" xfId="23286"/>
    <cellStyle name="Calculation 2 13 2 6" xfId="23617"/>
    <cellStyle name="Calculation 2 13 3" xfId="739"/>
    <cellStyle name="Calculation 2 13 3 2" xfId="21392"/>
    <cellStyle name="Calculation 2 13 3 2 2" xfId="22288"/>
    <cellStyle name="Calculation 2 13 3 2 3" xfId="23162"/>
    <cellStyle name="Calculation 2 13 3 2 4" xfId="24323"/>
    <cellStyle name="Calculation 2 13 3 2 5" xfId="24940"/>
    <cellStyle name="Calculation 2 13 3 2 6" xfId="25372"/>
    <cellStyle name="Calculation 2 13 3 3" xfId="21429"/>
    <cellStyle name="Calculation 2 13 3 4" xfId="22323"/>
    <cellStyle name="Calculation 2 13 3 5" xfId="23287"/>
    <cellStyle name="Calculation 2 13 3 6" xfId="23616"/>
    <cellStyle name="Calculation 2 13 4" xfId="740"/>
    <cellStyle name="Calculation 2 13 4 2" xfId="21391"/>
    <cellStyle name="Calculation 2 13 4 2 2" xfId="22287"/>
    <cellStyle name="Calculation 2 13 4 2 3" xfId="23161"/>
    <cellStyle name="Calculation 2 13 4 2 4" xfId="24322"/>
    <cellStyle name="Calculation 2 13 4 2 5" xfId="24939"/>
    <cellStyle name="Calculation 2 13 4 2 6" xfId="25371"/>
    <cellStyle name="Calculation 2 13 4 3" xfId="21430"/>
    <cellStyle name="Calculation 2 13 4 4" xfId="22324"/>
    <cellStyle name="Calculation 2 13 4 5" xfId="23288"/>
    <cellStyle name="Calculation 2 13 4 6" xfId="23615"/>
    <cellStyle name="Calculation 2 13 5" xfId="21394"/>
    <cellStyle name="Calculation 2 13 5 2" xfId="22290"/>
    <cellStyle name="Calculation 2 13 5 3" xfId="23164"/>
    <cellStyle name="Calculation 2 13 5 4" xfId="24325"/>
    <cellStyle name="Calculation 2 13 5 5" xfId="24942"/>
    <cellStyle name="Calculation 2 13 5 6" xfId="25374"/>
    <cellStyle name="Calculation 2 13 6" xfId="21427"/>
    <cellStyle name="Calculation 2 13 7" xfId="22321"/>
    <cellStyle name="Calculation 2 13 8" xfId="23285"/>
    <cellStyle name="Calculation 2 13 9" xfId="23618"/>
    <cellStyle name="Calculation 2 14" xfId="741"/>
    <cellStyle name="Calculation 2 14 2" xfId="21390"/>
    <cellStyle name="Calculation 2 14 2 2" xfId="22286"/>
    <cellStyle name="Calculation 2 14 2 3" xfId="23160"/>
    <cellStyle name="Calculation 2 14 2 4" xfId="24321"/>
    <cellStyle name="Calculation 2 14 2 5" xfId="24938"/>
    <cellStyle name="Calculation 2 14 2 6" xfId="25370"/>
    <cellStyle name="Calculation 2 14 3" xfId="21431"/>
    <cellStyle name="Calculation 2 14 4" xfId="22325"/>
    <cellStyle name="Calculation 2 14 5" xfId="23289"/>
    <cellStyle name="Calculation 2 14 6" xfId="23614"/>
    <cellStyle name="Calculation 2 15" xfId="742"/>
    <cellStyle name="Calculation 2 15 2" xfId="21389"/>
    <cellStyle name="Calculation 2 15 2 2" xfId="22285"/>
    <cellStyle name="Calculation 2 15 2 3" xfId="23159"/>
    <cellStyle name="Calculation 2 15 2 4" xfId="24320"/>
    <cellStyle name="Calculation 2 15 2 5" xfId="24937"/>
    <cellStyle name="Calculation 2 15 2 6" xfId="25369"/>
    <cellStyle name="Calculation 2 15 3" xfId="21432"/>
    <cellStyle name="Calculation 2 15 4" xfId="22326"/>
    <cellStyle name="Calculation 2 15 5" xfId="23290"/>
    <cellStyle name="Calculation 2 15 6" xfId="23613"/>
    <cellStyle name="Calculation 2 16" xfId="743"/>
    <cellStyle name="Calculation 2 16 2" xfId="21388"/>
    <cellStyle name="Calculation 2 16 2 2" xfId="22284"/>
    <cellStyle name="Calculation 2 16 2 3" xfId="23158"/>
    <cellStyle name="Calculation 2 16 2 4" xfId="24319"/>
    <cellStyle name="Calculation 2 16 2 5" xfId="24936"/>
    <cellStyle name="Calculation 2 16 2 6" xfId="25368"/>
    <cellStyle name="Calculation 2 16 3" xfId="21433"/>
    <cellStyle name="Calculation 2 16 4" xfId="22327"/>
    <cellStyle name="Calculation 2 16 5" xfId="23291"/>
    <cellStyle name="Calculation 2 16 6" xfId="23612"/>
    <cellStyle name="Calculation 2 17" xfId="21409"/>
    <cellStyle name="Calculation 2 17 2" xfId="22305"/>
    <cellStyle name="Calculation 2 17 3" xfId="23179"/>
    <cellStyle name="Calculation 2 17 4" xfId="24340"/>
    <cellStyle name="Calculation 2 17 5" xfId="24957"/>
    <cellStyle name="Calculation 2 17 6" xfId="25389"/>
    <cellStyle name="Calculation 2 18" xfId="21412"/>
    <cellStyle name="Calculation 2 19" xfId="22306"/>
    <cellStyle name="Calculation 2 2" xfId="744"/>
    <cellStyle name="Calculation 2 2 10" xfId="21387"/>
    <cellStyle name="Calculation 2 2 10 2" xfId="22283"/>
    <cellStyle name="Calculation 2 2 10 3" xfId="23157"/>
    <cellStyle name="Calculation 2 2 10 4" xfId="24318"/>
    <cellStyle name="Calculation 2 2 10 5" xfId="24935"/>
    <cellStyle name="Calculation 2 2 10 6" xfId="25367"/>
    <cellStyle name="Calculation 2 2 11" xfId="21434"/>
    <cellStyle name="Calculation 2 2 12" xfId="22328"/>
    <cellStyle name="Calculation 2 2 13" xfId="23292"/>
    <cellStyle name="Calculation 2 2 14" xfId="23611"/>
    <cellStyle name="Calculation 2 2 2" xfId="745"/>
    <cellStyle name="Calculation 2 2 2 2" xfId="746"/>
    <cellStyle name="Calculation 2 2 2 2 2" xfId="21385"/>
    <cellStyle name="Calculation 2 2 2 2 2 2" xfId="22281"/>
    <cellStyle name="Calculation 2 2 2 2 2 3" xfId="23155"/>
    <cellStyle name="Calculation 2 2 2 2 2 4" xfId="24316"/>
    <cellStyle name="Calculation 2 2 2 2 2 5" xfId="24933"/>
    <cellStyle name="Calculation 2 2 2 2 2 6" xfId="25365"/>
    <cellStyle name="Calculation 2 2 2 2 3" xfId="21436"/>
    <cellStyle name="Calculation 2 2 2 2 4" xfId="22330"/>
    <cellStyle name="Calculation 2 2 2 2 5" xfId="23294"/>
    <cellStyle name="Calculation 2 2 2 2 6" xfId="23609"/>
    <cellStyle name="Calculation 2 2 2 3" xfId="747"/>
    <cellStyle name="Calculation 2 2 2 3 2" xfId="21384"/>
    <cellStyle name="Calculation 2 2 2 3 2 2" xfId="22280"/>
    <cellStyle name="Calculation 2 2 2 3 2 3" xfId="23154"/>
    <cellStyle name="Calculation 2 2 2 3 2 4" xfId="24315"/>
    <cellStyle name="Calculation 2 2 2 3 2 5" xfId="24932"/>
    <cellStyle name="Calculation 2 2 2 3 2 6" xfId="25364"/>
    <cellStyle name="Calculation 2 2 2 3 3" xfId="21437"/>
    <cellStyle name="Calculation 2 2 2 3 4" xfId="22331"/>
    <cellStyle name="Calculation 2 2 2 3 5" xfId="23295"/>
    <cellStyle name="Calculation 2 2 2 3 6" xfId="23608"/>
    <cellStyle name="Calculation 2 2 2 4" xfId="748"/>
    <cellStyle name="Calculation 2 2 2 4 2" xfId="21383"/>
    <cellStyle name="Calculation 2 2 2 4 2 2" xfId="22279"/>
    <cellStyle name="Calculation 2 2 2 4 2 3" xfId="23153"/>
    <cellStyle name="Calculation 2 2 2 4 2 4" xfId="24314"/>
    <cellStyle name="Calculation 2 2 2 4 2 5" xfId="24931"/>
    <cellStyle name="Calculation 2 2 2 4 2 6" xfId="25363"/>
    <cellStyle name="Calculation 2 2 2 4 3" xfId="21438"/>
    <cellStyle name="Calculation 2 2 2 4 4" xfId="22332"/>
    <cellStyle name="Calculation 2 2 2 4 5" xfId="23296"/>
    <cellStyle name="Calculation 2 2 2 4 6" xfId="23607"/>
    <cellStyle name="Calculation 2 2 2 5" xfId="21386"/>
    <cellStyle name="Calculation 2 2 2 5 2" xfId="22282"/>
    <cellStyle name="Calculation 2 2 2 5 3" xfId="23156"/>
    <cellStyle name="Calculation 2 2 2 5 4" xfId="24317"/>
    <cellStyle name="Calculation 2 2 2 5 5" xfId="24934"/>
    <cellStyle name="Calculation 2 2 2 5 6" xfId="25366"/>
    <cellStyle name="Calculation 2 2 2 6" xfId="21435"/>
    <cellStyle name="Calculation 2 2 2 7" xfId="22329"/>
    <cellStyle name="Calculation 2 2 2 8" xfId="23293"/>
    <cellStyle name="Calculation 2 2 2 9" xfId="23610"/>
    <cellStyle name="Calculation 2 2 3" xfId="749"/>
    <cellStyle name="Calculation 2 2 3 2" xfId="750"/>
    <cellStyle name="Calculation 2 2 3 2 2" xfId="21381"/>
    <cellStyle name="Calculation 2 2 3 2 2 2" xfId="22277"/>
    <cellStyle name="Calculation 2 2 3 2 2 3" xfId="23151"/>
    <cellStyle name="Calculation 2 2 3 2 2 4" xfId="24312"/>
    <cellStyle name="Calculation 2 2 3 2 2 5" xfId="24929"/>
    <cellStyle name="Calculation 2 2 3 2 2 6" xfId="25361"/>
    <cellStyle name="Calculation 2 2 3 2 3" xfId="21440"/>
    <cellStyle name="Calculation 2 2 3 2 4" xfId="22334"/>
    <cellStyle name="Calculation 2 2 3 2 5" xfId="23298"/>
    <cellStyle name="Calculation 2 2 3 2 6" xfId="23605"/>
    <cellStyle name="Calculation 2 2 3 3" xfId="751"/>
    <cellStyle name="Calculation 2 2 3 3 2" xfId="21380"/>
    <cellStyle name="Calculation 2 2 3 3 2 2" xfId="22276"/>
    <cellStyle name="Calculation 2 2 3 3 2 3" xfId="23150"/>
    <cellStyle name="Calculation 2 2 3 3 2 4" xfId="24311"/>
    <cellStyle name="Calculation 2 2 3 3 2 5" xfId="24928"/>
    <cellStyle name="Calculation 2 2 3 3 2 6" xfId="25360"/>
    <cellStyle name="Calculation 2 2 3 3 3" xfId="21441"/>
    <cellStyle name="Calculation 2 2 3 3 4" xfId="22335"/>
    <cellStyle name="Calculation 2 2 3 3 5" xfId="23299"/>
    <cellStyle name="Calculation 2 2 3 3 6" xfId="23604"/>
    <cellStyle name="Calculation 2 2 3 4" xfId="752"/>
    <cellStyle name="Calculation 2 2 3 4 2" xfId="21379"/>
    <cellStyle name="Calculation 2 2 3 4 2 2" xfId="22275"/>
    <cellStyle name="Calculation 2 2 3 4 2 3" xfId="23149"/>
    <cellStyle name="Calculation 2 2 3 4 2 4" xfId="24310"/>
    <cellStyle name="Calculation 2 2 3 4 2 5" xfId="24927"/>
    <cellStyle name="Calculation 2 2 3 4 2 6" xfId="25359"/>
    <cellStyle name="Calculation 2 2 3 4 3" xfId="21442"/>
    <cellStyle name="Calculation 2 2 3 4 4" xfId="22336"/>
    <cellStyle name="Calculation 2 2 3 4 5" xfId="23300"/>
    <cellStyle name="Calculation 2 2 3 4 6" xfId="23603"/>
    <cellStyle name="Calculation 2 2 3 5" xfId="21382"/>
    <cellStyle name="Calculation 2 2 3 5 2" xfId="22278"/>
    <cellStyle name="Calculation 2 2 3 5 3" xfId="23152"/>
    <cellStyle name="Calculation 2 2 3 5 4" xfId="24313"/>
    <cellStyle name="Calculation 2 2 3 5 5" xfId="24930"/>
    <cellStyle name="Calculation 2 2 3 5 6" xfId="25362"/>
    <cellStyle name="Calculation 2 2 3 6" xfId="21439"/>
    <cellStyle name="Calculation 2 2 3 7" xfId="22333"/>
    <cellStyle name="Calculation 2 2 3 8" xfId="23297"/>
    <cellStyle name="Calculation 2 2 3 9" xfId="23606"/>
    <cellStyle name="Calculation 2 2 4" xfId="753"/>
    <cellStyle name="Calculation 2 2 4 2" xfId="754"/>
    <cellStyle name="Calculation 2 2 4 2 2" xfId="21377"/>
    <cellStyle name="Calculation 2 2 4 2 2 2" xfId="22273"/>
    <cellStyle name="Calculation 2 2 4 2 2 3" xfId="23147"/>
    <cellStyle name="Calculation 2 2 4 2 2 4" xfId="24308"/>
    <cellStyle name="Calculation 2 2 4 2 2 5" xfId="24925"/>
    <cellStyle name="Calculation 2 2 4 2 2 6" xfId="25357"/>
    <cellStyle name="Calculation 2 2 4 2 3" xfId="21444"/>
    <cellStyle name="Calculation 2 2 4 2 4" xfId="22338"/>
    <cellStyle name="Calculation 2 2 4 2 5" xfId="23302"/>
    <cellStyle name="Calculation 2 2 4 2 6" xfId="23601"/>
    <cellStyle name="Calculation 2 2 4 3" xfId="755"/>
    <cellStyle name="Calculation 2 2 4 3 2" xfId="21376"/>
    <cellStyle name="Calculation 2 2 4 3 2 2" xfId="22272"/>
    <cellStyle name="Calculation 2 2 4 3 2 3" xfId="23146"/>
    <cellStyle name="Calculation 2 2 4 3 2 4" xfId="24307"/>
    <cellStyle name="Calculation 2 2 4 3 2 5" xfId="24924"/>
    <cellStyle name="Calculation 2 2 4 3 2 6" xfId="25356"/>
    <cellStyle name="Calculation 2 2 4 3 3" xfId="21445"/>
    <cellStyle name="Calculation 2 2 4 3 4" xfId="22339"/>
    <cellStyle name="Calculation 2 2 4 3 5" xfId="23303"/>
    <cellStyle name="Calculation 2 2 4 3 6" xfId="23600"/>
    <cellStyle name="Calculation 2 2 4 4" xfId="756"/>
    <cellStyle name="Calculation 2 2 4 4 2" xfId="21375"/>
    <cellStyle name="Calculation 2 2 4 4 2 2" xfId="22271"/>
    <cellStyle name="Calculation 2 2 4 4 2 3" xfId="23145"/>
    <cellStyle name="Calculation 2 2 4 4 2 4" xfId="24306"/>
    <cellStyle name="Calculation 2 2 4 4 2 5" xfId="24923"/>
    <cellStyle name="Calculation 2 2 4 4 2 6" xfId="25355"/>
    <cellStyle name="Calculation 2 2 4 4 3" xfId="21446"/>
    <cellStyle name="Calculation 2 2 4 4 4" xfId="22340"/>
    <cellStyle name="Calculation 2 2 4 4 5" xfId="23304"/>
    <cellStyle name="Calculation 2 2 4 4 6" xfId="23599"/>
    <cellStyle name="Calculation 2 2 4 5" xfId="21378"/>
    <cellStyle name="Calculation 2 2 4 5 2" xfId="22274"/>
    <cellStyle name="Calculation 2 2 4 5 3" xfId="23148"/>
    <cellStyle name="Calculation 2 2 4 5 4" xfId="24309"/>
    <cellStyle name="Calculation 2 2 4 5 5" xfId="24926"/>
    <cellStyle name="Calculation 2 2 4 5 6" xfId="25358"/>
    <cellStyle name="Calculation 2 2 4 6" xfId="21443"/>
    <cellStyle name="Calculation 2 2 4 7" xfId="22337"/>
    <cellStyle name="Calculation 2 2 4 8" xfId="23301"/>
    <cellStyle name="Calculation 2 2 4 9" xfId="23602"/>
    <cellStyle name="Calculation 2 2 5" xfId="757"/>
    <cellStyle name="Calculation 2 2 5 2" xfId="758"/>
    <cellStyle name="Calculation 2 2 5 2 2" xfId="21373"/>
    <cellStyle name="Calculation 2 2 5 2 2 2" xfId="22269"/>
    <cellStyle name="Calculation 2 2 5 2 2 3" xfId="23143"/>
    <cellStyle name="Calculation 2 2 5 2 2 4" xfId="24304"/>
    <cellStyle name="Calculation 2 2 5 2 2 5" xfId="24921"/>
    <cellStyle name="Calculation 2 2 5 2 2 6" xfId="25353"/>
    <cellStyle name="Calculation 2 2 5 2 3" xfId="21448"/>
    <cellStyle name="Calculation 2 2 5 2 4" xfId="22342"/>
    <cellStyle name="Calculation 2 2 5 2 5" xfId="23306"/>
    <cellStyle name="Calculation 2 2 5 2 6" xfId="23597"/>
    <cellStyle name="Calculation 2 2 5 3" xfId="759"/>
    <cellStyle name="Calculation 2 2 5 3 2" xfId="21372"/>
    <cellStyle name="Calculation 2 2 5 3 2 2" xfId="22268"/>
    <cellStyle name="Calculation 2 2 5 3 2 3" xfId="23142"/>
    <cellStyle name="Calculation 2 2 5 3 2 4" xfId="24303"/>
    <cellStyle name="Calculation 2 2 5 3 2 5" xfId="24920"/>
    <cellStyle name="Calculation 2 2 5 3 2 6" xfId="25352"/>
    <cellStyle name="Calculation 2 2 5 3 3" xfId="21449"/>
    <cellStyle name="Calculation 2 2 5 3 4" xfId="22343"/>
    <cellStyle name="Calculation 2 2 5 3 5" xfId="23307"/>
    <cellStyle name="Calculation 2 2 5 3 6" xfId="23596"/>
    <cellStyle name="Calculation 2 2 5 4" xfId="760"/>
    <cellStyle name="Calculation 2 2 5 4 2" xfId="21371"/>
    <cellStyle name="Calculation 2 2 5 4 2 2" xfId="22267"/>
    <cellStyle name="Calculation 2 2 5 4 2 3" xfId="23141"/>
    <cellStyle name="Calculation 2 2 5 4 2 4" xfId="24302"/>
    <cellStyle name="Calculation 2 2 5 4 2 5" xfId="24919"/>
    <cellStyle name="Calculation 2 2 5 4 2 6" xfId="25351"/>
    <cellStyle name="Calculation 2 2 5 4 3" xfId="21450"/>
    <cellStyle name="Calculation 2 2 5 4 4" xfId="22344"/>
    <cellStyle name="Calculation 2 2 5 4 5" xfId="23308"/>
    <cellStyle name="Calculation 2 2 5 4 6" xfId="23595"/>
    <cellStyle name="Calculation 2 2 5 5" xfId="21374"/>
    <cellStyle name="Calculation 2 2 5 5 2" xfId="22270"/>
    <cellStyle name="Calculation 2 2 5 5 3" xfId="23144"/>
    <cellStyle name="Calculation 2 2 5 5 4" xfId="24305"/>
    <cellStyle name="Calculation 2 2 5 5 5" xfId="24922"/>
    <cellStyle name="Calculation 2 2 5 5 6" xfId="25354"/>
    <cellStyle name="Calculation 2 2 5 6" xfId="21447"/>
    <cellStyle name="Calculation 2 2 5 7" xfId="22341"/>
    <cellStyle name="Calculation 2 2 5 8" xfId="23305"/>
    <cellStyle name="Calculation 2 2 5 9" xfId="23598"/>
    <cellStyle name="Calculation 2 2 6" xfId="761"/>
    <cellStyle name="Calculation 2 2 6 2" xfId="21370"/>
    <cellStyle name="Calculation 2 2 6 2 2" xfId="22266"/>
    <cellStyle name="Calculation 2 2 6 2 3" xfId="23140"/>
    <cellStyle name="Calculation 2 2 6 2 4" xfId="24301"/>
    <cellStyle name="Calculation 2 2 6 2 5" xfId="24918"/>
    <cellStyle name="Calculation 2 2 6 2 6" xfId="25350"/>
    <cellStyle name="Calculation 2 2 6 3" xfId="21451"/>
    <cellStyle name="Calculation 2 2 6 4" xfId="22345"/>
    <cellStyle name="Calculation 2 2 6 5" xfId="23309"/>
    <cellStyle name="Calculation 2 2 6 6" xfId="23594"/>
    <cellStyle name="Calculation 2 2 7" xfId="762"/>
    <cellStyle name="Calculation 2 2 7 2" xfId="21369"/>
    <cellStyle name="Calculation 2 2 7 2 2" xfId="22265"/>
    <cellStyle name="Calculation 2 2 7 2 3" xfId="23139"/>
    <cellStyle name="Calculation 2 2 7 2 4" xfId="24300"/>
    <cellStyle name="Calculation 2 2 7 2 5" xfId="24917"/>
    <cellStyle name="Calculation 2 2 7 2 6" xfId="25349"/>
    <cellStyle name="Calculation 2 2 7 3" xfId="21452"/>
    <cellStyle name="Calculation 2 2 7 4" xfId="22346"/>
    <cellStyle name="Calculation 2 2 7 5" xfId="23310"/>
    <cellStyle name="Calculation 2 2 7 6" xfId="23593"/>
    <cellStyle name="Calculation 2 2 8" xfId="763"/>
    <cellStyle name="Calculation 2 2 8 2" xfId="21368"/>
    <cellStyle name="Calculation 2 2 8 2 2" xfId="22264"/>
    <cellStyle name="Calculation 2 2 8 2 3" xfId="23138"/>
    <cellStyle name="Calculation 2 2 8 2 4" xfId="24299"/>
    <cellStyle name="Calculation 2 2 8 2 5" xfId="24916"/>
    <cellStyle name="Calculation 2 2 8 2 6" xfId="25348"/>
    <cellStyle name="Calculation 2 2 8 3" xfId="21453"/>
    <cellStyle name="Calculation 2 2 8 4" xfId="22347"/>
    <cellStyle name="Calculation 2 2 8 5" xfId="23311"/>
    <cellStyle name="Calculation 2 2 8 6" xfId="23592"/>
    <cellStyle name="Calculation 2 2 9" xfId="764"/>
    <cellStyle name="Calculation 2 2 9 2" xfId="21367"/>
    <cellStyle name="Calculation 2 2 9 2 2" xfId="22263"/>
    <cellStyle name="Calculation 2 2 9 2 3" xfId="23137"/>
    <cellStyle name="Calculation 2 2 9 2 4" xfId="24298"/>
    <cellStyle name="Calculation 2 2 9 2 5" xfId="24915"/>
    <cellStyle name="Calculation 2 2 9 2 6" xfId="25347"/>
    <cellStyle name="Calculation 2 2 9 3" xfId="21454"/>
    <cellStyle name="Calculation 2 2 9 4" xfId="22348"/>
    <cellStyle name="Calculation 2 2 9 5" xfId="23312"/>
    <cellStyle name="Calculation 2 2 9 6" xfId="23591"/>
    <cellStyle name="Calculation 2 20" xfId="23270"/>
    <cellStyle name="Calculation 2 21" xfId="23633"/>
    <cellStyle name="Calculation 2 3" xfId="765"/>
    <cellStyle name="Calculation 2 3 2" xfId="766"/>
    <cellStyle name="Calculation 2 3 2 2" xfId="21366"/>
    <cellStyle name="Calculation 2 3 2 2 2" xfId="22262"/>
    <cellStyle name="Calculation 2 3 2 2 3" xfId="23136"/>
    <cellStyle name="Calculation 2 3 2 2 4" xfId="24297"/>
    <cellStyle name="Calculation 2 3 2 2 5" xfId="24914"/>
    <cellStyle name="Calculation 2 3 2 2 6" xfId="25346"/>
    <cellStyle name="Calculation 2 3 2 3" xfId="21455"/>
    <cellStyle name="Calculation 2 3 2 4" xfId="22349"/>
    <cellStyle name="Calculation 2 3 2 5" xfId="23313"/>
    <cellStyle name="Calculation 2 3 2 6" xfId="23590"/>
    <cellStyle name="Calculation 2 3 3" xfId="767"/>
    <cellStyle name="Calculation 2 3 3 2" xfId="21365"/>
    <cellStyle name="Calculation 2 3 3 2 2" xfId="22261"/>
    <cellStyle name="Calculation 2 3 3 2 3" xfId="23135"/>
    <cellStyle name="Calculation 2 3 3 2 4" xfId="24296"/>
    <cellStyle name="Calculation 2 3 3 2 5" xfId="24913"/>
    <cellStyle name="Calculation 2 3 3 2 6" xfId="25345"/>
    <cellStyle name="Calculation 2 3 3 3" xfId="21456"/>
    <cellStyle name="Calculation 2 3 3 4" xfId="22350"/>
    <cellStyle name="Calculation 2 3 3 5" xfId="23314"/>
    <cellStyle name="Calculation 2 3 3 6" xfId="23589"/>
    <cellStyle name="Calculation 2 3 4" xfId="768"/>
    <cellStyle name="Calculation 2 3 4 2" xfId="21364"/>
    <cellStyle name="Calculation 2 3 4 2 2" xfId="22260"/>
    <cellStyle name="Calculation 2 3 4 2 3" xfId="23134"/>
    <cellStyle name="Calculation 2 3 4 2 4" xfId="24295"/>
    <cellStyle name="Calculation 2 3 4 2 5" xfId="24912"/>
    <cellStyle name="Calculation 2 3 4 2 6" xfId="25344"/>
    <cellStyle name="Calculation 2 3 4 3" xfId="21457"/>
    <cellStyle name="Calculation 2 3 4 4" xfId="22351"/>
    <cellStyle name="Calculation 2 3 4 5" xfId="23315"/>
    <cellStyle name="Calculation 2 3 4 6" xfId="23588"/>
    <cellStyle name="Calculation 2 3 5" xfId="769"/>
    <cellStyle name="Calculation 2 3 5 2" xfId="21363"/>
    <cellStyle name="Calculation 2 3 5 2 2" xfId="22259"/>
    <cellStyle name="Calculation 2 3 5 2 3" xfId="23133"/>
    <cellStyle name="Calculation 2 3 5 2 4" xfId="24294"/>
    <cellStyle name="Calculation 2 3 5 2 5" xfId="24911"/>
    <cellStyle name="Calculation 2 3 5 2 6" xfId="25343"/>
    <cellStyle name="Calculation 2 3 5 3" xfId="21458"/>
    <cellStyle name="Calculation 2 3 5 4" xfId="22352"/>
    <cellStyle name="Calculation 2 3 5 5" xfId="23316"/>
    <cellStyle name="Calculation 2 3 5 6" xfId="23587"/>
    <cellStyle name="Calculation 2 4" xfId="770"/>
    <cellStyle name="Calculation 2 4 2" xfId="771"/>
    <cellStyle name="Calculation 2 4 2 2" xfId="21362"/>
    <cellStyle name="Calculation 2 4 2 2 2" xfId="22258"/>
    <cellStyle name="Calculation 2 4 2 2 3" xfId="23132"/>
    <cellStyle name="Calculation 2 4 2 2 4" xfId="24293"/>
    <cellStyle name="Calculation 2 4 2 2 5" xfId="24910"/>
    <cellStyle name="Calculation 2 4 2 2 6" xfId="25342"/>
    <cellStyle name="Calculation 2 4 2 3" xfId="21459"/>
    <cellStyle name="Calculation 2 4 2 4" xfId="22353"/>
    <cellStyle name="Calculation 2 4 2 5" xfId="23317"/>
    <cellStyle name="Calculation 2 4 2 6" xfId="23586"/>
    <cellStyle name="Calculation 2 4 3" xfId="772"/>
    <cellStyle name="Calculation 2 4 3 2" xfId="21361"/>
    <cellStyle name="Calculation 2 4 3 2 2" xfId="22257"/>
    <cellStyle name="Calculation 2 4 3 2 3" xfId="23131"/>
    <cellStyle name="Calculation 2 4 3 2 4" xfId="24292"/>
    <cellStyle name="Calculation 2 4 3 2 5" xfId="24909"/>
    <cellStyle name="Calculation 2 4 3 2 6" xfId="25341"/>
    <cellStyle name="Calculation 2 4 3 3" xfId="21460"/>
    <cellStyle name="Calculation 2 4 3 4" xfId="22354"/>
    <cellStyle name="Calculation 2 4 3 5" xfId="23318"/>
    <cellStyle name="Calculation 2 4 3 6" xfId="23585"/>
    <cellStyle name="Calculation 2 4 4" xfId="773"/>
    <cellStyle name="Calculation 2 4 4 2" xfId="21360"/>
    <cellStyle name="Calculation 2 4 4 2 2" xfId="22256"/>
    <cellStyle name="Calculation 2 4 4 2 3" xfId="23130"/>
    <cellStyle name="Calculation 2 4 4 2 4" xfId="24291"/>
    <cellStyle name="Calculation 2 4 4 2 5" xfId="24908"/>
    <cellStyle name="Calculation 2 4 4 2 6" xfId="25340"/>
    <cellStyle name="Calculation 2 4 4 3" xfId="21461"/>
    <cellStyle name="Calculation 2 4 4 4" xfId="22355"/>
    <cellStyle name="Calculation 2 4 4 5" xfId="23319"/>
    <cellStyle name="Calculation 2 4 4 6" xfId="23584"/>
    <cellStyle name="Calculation 2 4 5" xfId="774"/>
    <cellStyle name="Calculation 2 4 5 2" xfId="21359"/>
    <cellStyle name="Calculation 2 4 5 2 2" xfId="22255"/>
    <cellStyle name="Calculation 2 4 5 2 3" xfId="23129"/>
    <cellStyle name="Calculation 2 4 5 2 4" xfId="24290"/>
    <cellStyle name="Calculation 2 4 5 2 5" xfId="24907"/>
    <cellStyle name="Calculation 2 4 5 2 6" xfId="25339"/>
    <cellStyle name="Calculation 2 4 5 3" xfId="21462"/>
    <cellStyle name="Calculation 2 4 5 4" xfId="22356"/>
    <cellStyle name="Calculation 2 4 5 5" xfId="23320"/>
    <cellStyle name="Calculation 2 4 5 6" xfId="23583"/>
    <cellStyle name="Calculation 2 5" xfId="775"/>
    <cellStyle name="Calculation 2 5 2" xfId="776"/>
    <cellStyle name="Calculation 2 5 2 2" xfId="21358"/>
    <cellStyle name="Calculation 2 5 2 2 2" xfId="22254"/>
    <cellStyle name="Calculation 2 5 2 2 3" xfId="23128"/>
    <cellStyle name="Calculation 2 5 2 2 4" xfId="24289"/>
    <cellStyle name="Calculation 2 5 2 2 5" xfId="24906"/>
    <cellStyle name="Calculation 2 5 2 2 6" xfId="25338"/>
    <cellStyle name="Calculation 2 5 2 3" xfId="21463"/>
    <cellStyle name="Calculation 2 5 2 4" xfId="22357"/>
    <cellStyle name="Calculation 2 5 2 5" xfId="23321"/>
    <cellStyle name="Calculation 2 5 2 6" xfId="23582"/>
    <cellStyle name="Calculation 2 5 3" xfId="777"/>
    <cellStyle name="Calculation 2 5 3 2" xfId="21357"/>
    <cellStyle name="Calculation 2 5 3 2 2" xfId="22253"/>
    <cellStyle name="Calculation 2 5 3 2 3" xfId="23127"/>
    <cellStyle name="Calculation 2 5 3 2 4" xfId="24288"/>
    <cellStyle name="Calculation 2 5 3 2 5" xfId="24905"/>
    <cellStyle name="Calculation 2 5 3 2 6" xfId="25337"/>
    <cellStyle name="Calculation 2 5 3 3" xfId="21464"/>
    <cellStyle name="Calculation 2 5 3 4" xfId="22358"/>
    <cellStyle name="Calculation 2 5 3 5" xfId="23322"/>
    <cellStyle name="Calculation 2 5 3 6" xfId="23581"/>
    <cellStyle name="Calculation 2 5 4" xfId="778"/>
    <cellStyle name="Calculation 2 5 4 2" xfId="21356"/>
    <cellStyle name="Calculation 2 5 4 2 2" xfId="22252"/>
    <cellStyle name="Calculation 2 5 4 2 3" xfId="23126"/>
    <cellStyle name="Calculation 2 5 4 2 4" xfId="24287"/>
    <cellStyle name="Calculation 2 5 4 2 5" xfId="24904"/>
    <cellStyle name="Calculation 2 5 4 2 6" xfId="25336"/>
    <cellStyle name="Calculation 2 5 4 3" xfId="21465"/>
    <cellStyle name="Calculation 2 5 4 4" xfId="22359"/>
    <cellStyle name="Calculation 2 5 4 5" xfId="23323"/>
    <cellStyle name="Calculation 2 5 4 6" xfId="23580"/>
    <cellStyle name="Calculation 2 5 5" xfId="779"/>
    <cellStyle name="Calculation 2 5 5 2" xfId="21355"/>
    <cellStyle name="Calculation 2 5 5 2 2" xfId="22251"/>
    <cellStyle name="Calculation 2 5 5 2 3" xfId="23125"/>
    <cellStyle name="Calculation 2 5 5 2 4" xfId="24286"/>
    <cellStyle name="Calculation 2 5 5 2 5" xfId="24903"/>
    <cellStyle name="Calculation 2 5 5 2 6" xfId="25335"/>
    <cellStyle name="Calculation 2 5 5 3" xfId="21466"/>
    <cellStyle name="Calculation 2 5 5 4" xfId="22360"/>
    <cellStyle name="Calculation 2 5 5 5" xfId="23324"/>
    <cellStyle name="Calculation 2 5 5 6" xfId="23579"/>
    <cellStyle name="Calculation 2 6" xfId="780"/>
    <cellStyle name="Calculation 2 6 2" xfId="781"/>
    <cellStyle name="Calculation 2 6 2 2" xfId="21354"/>
    <cellStyle name="Calculation 2 6 2 2 2" xfId="22250"/>
    <cellStyle name="Calculation 2 6 2 2 3" xfId="23124"/>
    <cellStyle name="Calculation 2 6 2 2 4" xfId="24285"/>
    <cellStyle name="Calculation 2 6 2 2 5" xfId="24902"/>
    <cellStyle name="Calculation 2 6 2 2 6" xfId="25334"/>
    <cellStyle name="Calculation 2 6 2 3" xfId="21467"/>
    <cellStyle name="Calculation 2 6 2 4" xfId="22361"/>
    <cellStyle name="Calculation 2 6 2 5" xfId="23325"/>
    <cellStyle name="Calculation 2 6 2 6" xfId="23578"/>
    <cellStyle name="Calculation 2 6 3" xfId="782"/>
    <cellStyle name="Calculation 2 6 3 2" xfId="21353"/>
    <cellStyle name="Calculation 2 6 3 2 2" xfId="22249"/>
    <cellStyle name="Calculation 2 6 3 2 3" xfId="23123"/>
    <cellStyle name="Calculation 2 6 3 2 4" xfId="24284"/>
    <cellStyle name="Calculation 2 6 3 2 5" xfId="24901"/>
    <cellStyle name="Calculation 2 6 3 2 6" xfId="25333"/>
    <cellStyle name="Calculation 2 6 3 3" xfId="21468"/>
    <cellStyle name="Calculation 2 6 3 4" xfId="22362"/>
    <cellStyle name="Calculation 2 6 3 5" xfId="23326"/>
    <cellStyle name="Calculation 2 6 3 6" xfId="23577"/>
    <cellStyle name="Calculation 2 6 4" xfId="783"/>
    <cellStyle name="Calculation 2 6 4 2" xfId="21352"/>
    <cellStyle name="Calculation 2 6 4 2 2" xfId="22248"/>
    <cellStyle name="Calculation 2 6 4 2 3" xfId="23122"/>
    <cellStyle name="Calculation 2 6 4 2 4" xfId="24283"/>
    <cellStyle name="Calculation 2 6 4 2 5" xfId="24900"/>
    <cellStyle name="Calculation 2 6 4 2 6" xfId="25332"/>
    <cellStyle name="Calculation 2 6 4 3" xfId="21469"/>
    <cellStyle name="Calculation 2 6 4 4" xfId="22363"/>
    <cellStyle name="Calculation 2 6 4 5" xfId="23327"/>
    <cellStyle name="Calculation 2 6 4 6" xfId="23576"/>
    <cellStyle name="Calculation 2 6 5" xfId="784"/>
    <cellStyle name="Calculation 2 6 5 2" xfId="21351"/>
    <cellStyle name="Calculation 2 6 5 2 2" xfId="22247"/>
    <cellStyle name="Calculation 2 6 5 2 3" xfId="23121"/>
    <cellStyle name="Calculation 2 6 5 2 4" xfId="24282"/>
    <cellStyle name="Calculation 2 6 5 2 5" xfId="24899"/>
    <cellStyle name="Calculation 2 6 5 2 6" xfId="25331"/>
    <cellStyle name="Calculation 2 6 5 3" xfId="21470"/>
    <cellStyle name="Calculation 2 6 5 4" xfId="22364"/>
    <cellStyle name="Calculation 2 6 5 5" xfId="23328"/>
    <cellStyle name="Calculation 2 6 5 6" xfId="23575"/>
    <cellStyle name="Calculation 2 7" xfId="785"/>
    <cellStyle name="Calculation 2 7 2" xfId="786"/>
    <cellStyle name="Calculation 2 7 2 2" xfId="21350"/>
    <cellStyle name="Calculation 2 7 2 2 2" xfId="22246"/>
    <cellStyle name="Calculation 2 7 2 2 3" xfId="23120"/>
    <cellStyle name="Calculation 2 7 2 2 4" xfId="24281"/>
    <cellStyle name="Calculation 2 7 2 2 5" xfId="24898"/>
    <cellStyle name="Calculation 2 7 2 2 6" xfId="25330"/>
    <cellStyle name="Calculation 2 7 2 3" xfId="21471"/>
    <cellStyle name="Calculation 2 7 2 4" xfId="22365"/>
    <cellStyle name="Calculation 2 7 2 5" xfId="23329"/>
    <cellStyle name="Calculation 2 7 2 6" xfId="23574"/>
    <cellStyle name="Calculation 2 7 3" xfId="787"/>
    <cellStyle name="Calculation 2 7 3 2" xfId="21349"/>
    <cellStyle name="Calculation 2 7 3 2 2" xfId="22245"/>
    <cellStyle name="Calculation 2 7 3 2 3" xfId="23119"/>
    <cellStyle name="Calculation 2 7 3 2 4" xfId="24280"/>
    <cellStyle name="Calculation 2 7 3 2 5" xfId="24897"/>
    <cellStyle name="Calculation 2 7 3 2 6" xfId="25329"/>
    <cellStyle name="Calculation 2 7 3 3" xfId="21472"/>
    <cellStyle name="Calculation 2 7 3 4" xfId="22366"/>
    <cellStyle name="Calculation 2 7 3 5" xfId="23330"/>
    <cellStyle name="Calculation 2 7 3 6" xfId="23573"/>
    <cellStyle name="Calculation 2 7 4" xfId="788"/>
    <cellStyle name="Calculation 2 7 4 2" xfId="21348"/>
    <cellStyle name="Calculation 2 7 4 2 2" xfId="22244"/>
    <cellStyle name="Calculation 2 7 4 2 3" xfId="23118"/>
    <cellStyle name="Calculation 2 7 4 2 4" xfId="24279"/>
    <cellStyle name="Calculation 2 7 4 2 5" xfId="24896"/>
    <cellStyle name="Calculation 2 7 4 2 6" xfId="25328"/>
    <cellStyle name="Calculation 2 7 4 3" xfId="21473"/>
    <cellStyle name="Calculation 2 7 4 4" xfId="22367"/>
    <cellStyle name="Calculation 2 7 4 5" xfId="23331"/>
    <cellStyle name="Calculation 2 7 4 6" xfId="23572"/>
    <cellStyle name="Calculation 2 7 5" xfId="789"/>
    <cellStyle name="Calculation 2 7 5 2" xfId="21347"/>
    <cellStyle name="Calculation 2 7 5 2 2" xfId="22243"/>
    <cellStyle name="Calculation 2 7 5 2 3" xfId="23117"/>
    <cellStyle name="Calculation 2 7 5 2 4" xfId="24278"/>
    <cellStyle name="Calculation 2 7 5 2 5" xfId="24895"/>
    <cellStyle name="Calculation 2 7 5 2 6" xfId="25327"/>
    <cellStyle name="Calculation 2 7 5 3" xfId="21474"/>
    <cellStyle name="Calculation 2 7 5 4" xfId="22368"/>
    <cellStyle name="Calculation 2 7 5 5" xfId="23332"/>
    <cellStyle name="Calculation 2 7 5 6" xfId="23571"/>
    <cellStyle name="Calculation 2 8" xfId="790"/>
    <cellStyle name="Calculation 2 8 2" xfId="791"/>
    <cellStyle name="Calculation 2 8 2 2" xfId="21346"/>
    <cellStyle name="Calculation 2 8 2 2 2" xfId="22242"/>
    <cellStyle name="Calculation 2 8 2 2 3" xfId="23116"/>
    <cellStyle name="Calculation 2 8 2 2 4" xfId="24277"/>
    <cellStyle name="Calculation 2 8 2 2 5" xfId="24894"/>
    <cellStyle name="Calculation 2 8 2 2 6" xfId="25326"/>
    <cellStyle name="Calculation 2 8 2 3" xfId="21475"/>
    <cellStyle name="Calculation 2 8 2 4" xfId="22369"/>
    <cellStyle name="Calculation 2 8 2 5" xfId="23333"/>
    <cellStyle name="Calculation 2 8 2 6" xfId="23570"/>
    <cellStyle name="Calculation 2 8 3" xfId="792"/>
    <cellStyle name="Calculation 2 8 3 2" xfId="21345"/>
    <cellStyle name="Calculation 2 8 3 2 2" xfId="22241"/>
    <cellStyle name="Calculation 2 8 3 2 3" xfId="23115"/>
    <cellStyle name="Calculation 2 8 3 2 4" xfId="24276"/>
    <cellStyle name="Calculation 2 8 3 2 5" xfId="24893"/>
    <cellStyle name="Calculation 2 8 3 2 6" xfId="25325"/>
    <cellStyle name="Calculation 2 8 3 3" xfId="21476"/>
    <cellStyle name="Calculation 2 8 3 4" xfId="22370"/>
    <cellStyle name="Calculation 2 8 3 5" xfId="23334"/>
    <cellStyle name="Calculation 2 8 3 6" xfId="23569"/>
    <cellStyle name="Calculation 2 8 4" xfId="793"/>
    <cellStyle name="Calculation 2 8 4 2" xfId="21344"/>
    <cellStyle name="Calculation 2 8 4 2 2" xfId="22240"/>
    <cellStyle name="Calculation 2 8 4 2 3" xfId="23114"/>
    <cellStyle name="Calculation 2 8 4 2 4" xfId="24275"/>
    <cellStyle name="Calculation 2 8 4 2 5" xfId="24892"/>
    <cellStyle name="Calculation 2 8 4 2 6" xfId="25324"/>
    <cellStyle name="Calculation 2 8 4 3" xfId="21477"/>
    <cellStyle name="Calculation 2 8 4 4" xfId="22371"/>
    <cellStyle name="Calculation 2 8 4 5" xfId="23335"/>
    <cellStyle name="Calculation 2 8 4 6" xfId="23568"/>
    <cellStyle name="Calculation 2 8 5" xfId="794"/>
    <cellStyle name="Calculation 2 8 5 2" xfId="21343"/>
    <cellStyle name="Calculation 2 8 5 2 2" xfId="22239"/>
    <cellStyle name="Calculation 2 8 5 2 3" xfId="23113"/>
    <cellStyle name="Calculation 2 8 5 2 4" xfId="24274"/>
    <cellStyle name="Calculation 2 8 5 2 5" xfId="24891"/>
    <cellStyle name="Calculation 2 8 5 2 6" xfId="25323"/>
    <cellStyle name="Calculation 2 8 5 3" xfId="21478"/>
    <cellStyle name="Calculation 2 8 5 4" xfId="22372"/>
    <cellStyle name="Calculation 2 8 5 5" xfId="23336"/>
    <cellStyle name="Calculation 2 8 5 6" xfId="23567"/>
    <cellStyle name="Calculation 2 9" xfId="795"/>
    <cellStyle name="Calculation 2 9 2" xfId="796"/>
    <cellStyle name="Calculation 2 9 2 2" xfId="21342"/>
    <cellStyle name="Calculation 2 9 2 2 2" xfId="22238"/>
    <cellStyle name="Calculation 2 9 2 2 3" xfId="23112"/>
    <cellStyle name="Calculation 2 9 2 2 4" xfId="24273"/>
    <cellStyle name="Calculation 2 9 2 2 5" xfId="24890"/>
    <cellStyle name="Calculation 2 9 2 2 6" xfId="25322"/>
    <cellStyle name="Calculation 2 9 2 3" xfId="21479"/>
    <cellStyle name="Calculation 2 9 2 4" xfId="22373"/>
    <cellStyle name="Calculation 2 9 2 5" xfId="23337"/>
    <cellStyle name="Calculation 2 9 2 6" xfId="23566"/>
    <cellStyle name="Calculation 2 9 3" xfId="797"/>
    <cellStyle name="Calculation 2 9 3 2" xfId="21341"/>
    <cellStyle name="Calculation 2 9 3 2 2" xfId="22237"/>
    <cellStyle name="Calculation 2 9 3 2 3" xfId="23111"/>
    <cellStyle name="Calculation 2 9 3 2 4" xfId="24272"/>
    <cellStyle name="Calculation 2 9 3 2 5" xfId="24889"/>
    <cellStyle name="Calculation 2 9 3 2 6" xfId="25321"/>
    <cellStyle name="Calculation 2 9 3 3" xfId="21480"/>
    <cellStyle name="Calculation 2 9 3 4" xfId="22374"/>
    <cellStyle name="Calculation 2 9 3 5" xfId="23338"/>
    <cellStyle name="Calculation 2 9 3 6" xfId="23565"/>
    <cellStyle name="Calculation 2 9 4" xfId="798"/>
    <cellStyle name="Calculation 2 9 4 2" xfId="21340"/>
    <cellStyle name="Calculation 2 9 4 2 2" xfId="22236"/>
    <cellStyle name="Calculation 2 9 4 2 3" xfId="23110"/>
    <cellStyle name="Calculation 2 9 4 2 4" xfId="24271"/>
    <cellStyle name="Calculation 2 9 4 2 5" xfId="24888"/>
    <cellStyle name="Calculation 2 9 4 2 6" xfId="25320"/>
    <cellStyle name="Calculation 2 9 4 3" xfId="21481"/>
    <cellStyle name="Calculation 2 9 4 4" xfId="22375"/>
    <cellStyle name="Calculation 2 9 4 5" xfId="23339"/>
    <cellStyle name="Calculation 2 9 4 6" xfId="23564"/>
    <cellStyle name="Calculation 2 9 5" xfId="799"/>
    <cellStyle name="Calculation 2 9 5 2" xfId="21339"/>
    <cellStyle name="Calculation 2 9 5 2 2" xfId="22235"/>
    <cellStyle name="Calculation 2 9 5 2 3" xfId="23109"/>
    <cellStyle name="Calculation 2 9 5 2 4" xfId="24270"/>
    <cellStyle name="Calculation 2 9 5 2 5" xfId="24887"/>
    <cellStyle name="Calculation 2 9 5 2 6" xfId="25319"/>
    <cellStyle name="Calculation 2 9 5 3" xfId="21482"/>
    <cellStyle name="Calculation 2 9 5 4" xfId="22376"/>
    <cellStyle name="Calculation 2 9 5 5" xfId="23340"/>
    <cellStyle name="Calculation 2 9 5 6" xfId="23563"/>
    <cellStyle name="Calculation 3" xfId="800"/>
    <cellStyle name="Calculation 3 2" xfId="801"/>
    <cellStyle name="Calculation 3 2 2" xfId="21337"/>
    <cellStyle name="Calculation 3 2 2 2" xfId="22233"/>
    <cellStyle name="Calculation 3 2 2 3" xfId="23107"/>
    <cellStyle name="Calculation 3 2 2 4" xfId="24268"/>
    <cellStyle name="Calculation 3 2 2 5" xfId="24885"/>
    <cellStyle name="Calculation 3 2 2 6" xfId="25317"/>
    <cellStyle name="Calculation 3 2 3" xfId="21484"/>
    <cellStyle name="Calculation 3 2 4" xfId="22378"/>
    <cellStyle name="Calculation 3 2 5" xfId="23342"/>
    <cellStyle name="Calculation 3 2 6" xfId="23561"/>
    <cellStyle name="Calculation 3 3" xfId="802"/>
    <cellStyle name="Calculation 3 3 2" xfId="21336"/>
    <cellStyle name="Calculation 3 3 2 2" xfId="22232"/>
    <cellStyle name="Calculation 3 3 2 3" xfId="23106"/>
    <cellStyle name="Calculation 3 3 2 4" xfId="24267"/>
    <cellStyle name="Calculation 3 3 2 5" xfId="24884"/>
    <cellStyle name="Calculation 3 3 2 6" xfId="25316"/>
    <cellStyle name="Calculation 3 3 3" xfId="21485"/>
    <cellStyle name="Calculation 3 3 4" xfId="22379"/>
    <cellStyle name="Calculation 3 3 5" xfId="23343"/>
    <cellStyle name="Calculation 3 3 6" xfId="23560"/>
    <cellStyle name="Calculation 3 4" xfId="21338"/>
    <cellStyle name="Calculation 3 4 2" xfId="22234"/>
    <cellStyle name="Calculation 3 4 3" xfId="23108"/>
    <cellStyle name="Calculation 3 4 4" xfId="24269"/>
    <cellStyle name="Calculation 3 4 5" xfId="24886"/>
    <cellStyle name="Calculation 3 4 6" xfId="25318"/>
    <cellStyle name="Calculation 3 5" xfId="21483"/>
    <cellStyle name="Calculation 3 6" xfId="22377"/>
    <cellStyle name="Calculation 3 7" xfId="23341"/>
    <cellStyle name="Calculation 3 8" xfId="23562"/>
    <cellStyle name="Calculation 4" xfId="803"/>
    <cellStyle name="Calculation 4 2" xfId="804"/>
    <cellStyle name="Calculation 4 2 2" xfId="21334"/>
    <cellStyle name="Calculation 4 2 2 2" xfId="22230"/>
    <cellStyle name="Calculation 4 2 2 3" xfId="23104"/>
    <cellStyle name="Calculation 4 2 2 4" xfId="24265"/>
    <cellStyle name="Calculation 4 2 2 5" xfId="24882"/>
    <cellStyle name="Calculation 4 2 2 6" xfId="25314"/>
    <cellStyle name="Calculation 4 2 3" xfId="21487"/>
    <cellStyle name="Calculation 4 2 4" xfId="22381"/>
    <cellStyle name="Calculation 4 2 5" xfId="23345"/>
    <cellStyle name="Calculation 4 2 6" xfId="23558"/>
    <cellStyle name="Calculation 4 3" xfId="805"/>
    <cellStyle name="Calculation 4 3 2" xfId="21333"/>
    <cellStyle name="Calculation 4 3 2 2" xfId="22229"/>
    <cellStyle name="Calculation 4 3 2 3" xfId="23103"/>
    <cellStyle name="Calculation 4 3 2 4" xfId="24264"/>
    <cellStyle name="Calculation 4 3 2 5" xfId="24881"/>
    <cellStyle name="Calculation 4 3 2 6" xfId="25313"/>
    <cellStyle name="Calculation 4 3 3" xfId="21488"/>
    <cellStyle name="Calculation 4 3 4" xfId="22382"/>
    <cellStyle name="Calculation 4 3 5" xfId="23346"/>
    <cellStyle name="Calculation 4 3 6" xfId="23557"/>
    <cellStyle name="Calculation 4 4" xfId="21335"/>
    <cellStyle name="Calculation 4 4 2" xfId="22231"/>
    <cellStyle name="Calculation 4 4 3" xfId="23105"/>
    <cellStyle name="Calculation 4 4 4" xfId="24266"/>
    <cellStyle name="Calculation 4 4 5" xfId="24883"/>
    <cellStyle name="Calculation 4 4 6" xfId="25315"/>
    <cellStyle name="Calculation 4 5" xfId="21486"/>
    <cellStyle name="Calculation 4 6" xfId="22380"/>
    <cellStyle name="Calculation 4 7" xfId="23344"/>
    <cellStyle name="Calculation 4 8" xfId="23559"/>
    <cellStyle name="Calculation 5" xfId="806"/>
    <cellStyle name="Calculation 5 2" xfId="807"/>
    <cellStyle name="Calculation 5 2 2" xfId="21331"/>
    <cellStyle name="Calculation 5 2 2 2" xfId="22227"/>
    <cellStyle name="Calculation 5 2 2 3" xfId="23101"/>
    <cellStyle name="Calculation 5 2 2 4" xfId="24262"/>
    <cellStyle name="Calculation 5 2 2 5" xfId="24879"/>
    <cellStyle name="Calculation 5 2 2 6" xfId="25311"/>
    <cellStyle name="Calculation 5 2 3" xfId="21490"/>
    <cellStyle name="Calculation 5 2 4" xfId="22384"/>
    <cellStyle name="Calculation 5 2 5" xfId="23348"/>
    <cellStyle name="Calculation 5 2 6" xfId="23555"/>
    <cellStyle name="Calculation 5 3" xfId="808"/>
    <cellStyle name="Calculation 5 3 2" xfId="21330"/>
    <cellStyle name="Calculation 5 3 2 2" xfId="22226"/>
    <cellStyle name="Calculation 5 3 2 3" xfId="23100"/>
    <cellStyle name="Calculation 5 3 2 4" xfId="24261"/>
    <cellStyle name="Calculation 5 3 2 5" xfId="24878"/>
    <cellStyle name="Calculation 5 3 2 6" xfId="25310"/>
    <cellStyle name="Calculation 5 3 3" xfId="21491"/>
    <cellStyle name="Calculation 5 3 4" xfId="22385"/>
    <cellStyle name="Calculation 5 3 5" xfId="23349"/>
    <cellStyle name="Calculation 5 3 6" xfId="23554"/>
    <cellStyle name="Calculation 5 4" xfId="21332"/>
    <cellStyle name="Calculation 5 4 2" xfId="22228"/>
    <cellStyle name="Calculation 5 4 3" xfId="23102"/>
    <cellStyle name="Calculation 5 4 4" xfId="24263"/>
    <cellStyle name="Calculation 5 4 5" xfId="24880"/>
    <cellStyle name="Calculation 5 4 6" xfId="25312"/>
    <cellStyle name="Calculation 5 5" xfId="21489"/>
    <cellStyle name="Calculation 5 6" xfId="22383"/>
    <cellStyle name="Calculation 5 7" xfId="23347"/>
    <cellStyle name="Calculation 5 8" xfId="23556"/>
    <cellStyle name="Calculation 6" xfId="809"/>
    <cellStyle name="Calculation 6 2" xfId="810"/>
    <cellStyle name="Calculation 6 2 2" xfId="21328"/>
    <cellStyle name="Calculation 6 2 2 2" xfId="22224"/>
    <cellStyle name="Calculation 6 2 2 3" xfId="23098"/>
    <cellStyle name="Calculation 6 2 2 4" xfId="24259"/>
    <cellStyle name="Calculation 6 2 2 5" xfId="24876"/>
    <cellStyle name="Calculation 6 2 2 6" xfId="25308"/>
    <cellStyle name="Calculation 6 2 3" xfId="21493"/>
    <cellStyle name="Calculation 6 2 4" xfId="22387"/>
    <cellStyle name="Calculation 6 2 5" xfId="23351"/>
    <cellStyle name="Calculation 6 2 6" xfId="23552"/>
    <cellStyle name="Calculation 6 3" xfId="811"/>
    <cellStyle name="Calculation 6 3 2" xfId="21327"/>
    <cellStyle name="Calculation 6 3 2 2" xfId="22223"/>
    <cellStyle name="Calculation 6 3 2 3" xfId="23097"/>
    <cellStyle name="Calculation 6 3 2 4" xfId="24258"/>
    <cellStyle name="Calculation 6 3 2 5" xfId="24875"/>
    <cellStyle name="Calculation 6 3 2 6" xfId="25307"/>
    <cellStyle name="Calculation 6 3 3" xfId="21494"/>
    <cellStyle name="Calculation 6 3 4" xfId="22388"/>
    <cellStyle name="Calculation 6 3 5" xfId="23352"/>
    <cellStyle name="Calculation 6 3 6" xfId="23551"/>
    <cellStyle name="Calculation 6 4" xfId="21329"/>
    <cellStyle name="Calculation 6 4 2" xfId="22225"/>
    <cellStyle name="Calculation 6 4 3" xfId="23099"/>
    <cellStyle name="Calculation 6 4 4" xfId="24260"/>
    <cellStyle name="Calculation 6 4 5" xfId="24877"/>
    <cellStyle name="Calculation 6 4 6" xfId="25309"/>
    <cellStyle name="Calculation 6 5" xfId="21492"/>
    <cellStyle name="Calculation 6 6" xfId="22386"/>
    <cellStyle name="Calculation 6 7" xfId="23350"/>
    <cellStyle name="Calculation 6 8" xfId="23553"/>
    <cellStyle name="Calculation 7" xfId="812"/>
    <cellStyle name="Calculation 7 2" xfId="21326"/>
    <cellStyle name="Calculation 7 2 2" xfId="22222"/>
    <cellStyle name="Calculation 7 2 3" xfId="23096"/>
    <cellStyle name="Calculation 7 2 4" xfId="24257"/>
    <cellStyle name="Calculation 7 2 5" xfId="24874"/>
    <cellStyle name="Calculation 7 2 6" xfId="25306"/>
    <cellStyle name="Calculation 7 3" xfId="21495"/>
    <cellStyle name="Calculation 7 4" xfId="22389"/>
    <cellStyle name="Calculation 7 5" xfId="23353"/>
    <cellStyle name="Calculation 7 6" xfId="2355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5398"/>
    <cellStyle name="Comma 111" xfId="25391"/>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25401"/>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2220"/>
    <cellStyle name="Gia's 10 2 3" xfId="23094"/>
    <cellStyle name="Gia's 10 2 4" xfId="24255"/>
    <cellStyle name="Gia's 10 2 5" xfId="24872"/>
    <cellStyle name="Gia's 10 3" xfId="21497"/>
    <cellStyle name="Gia's 10 4" xfId="23355"/>
    <cellStyle name="Gia's 10 5" xfId="23548"/>
    <cellStyle name="Gia's 11" xfId="21325"/>
    <cellStyle name="Gia's 11 2" xfId="22221"/>
    <cellStyle name="Gia's 11 3" xfId="23095"/>
    <cellStyle name="Gia's 11 4" xfId="24256"/>
    <cellStyle name="Gia's 11 5" xfId="24873"/>
    <cellStyle name="Gia's 12" xfId="21496"/>
    <cellStyle name="Gia's 13" xfId="23354"/>
    <cellStyle name="Gia's 14" xfId="23549"/>
    <cellStyle name="Gia's 2" xfId="9187"/>
    <cellStyle name="Gia's 2 2" xfId="21323"/>
    <cellStyle name="Gia's 2 2 2" xfId="22219"/>
    <cellStyle name="Gia's 2 2 3" xfId="23093"/>
    <cellStyle name="Gia's 2 2 4" xfId="24254"/>
    <cellStyle name="Gia's 2 2 5" xfId="24871"/>
    <cellStyle name="Gia's 2 3" xfId="21498"/>
    <cellStyle name="Gia's 2 4" xfId="23356"/>
    <cellStyle name="Gia's 2 5" xfId="23547"/>
    <cellStyle name="Gia's 3" xfId="9188"/>
    <cellStyle name="Gia's 3 2" xfId="21322"/>
    <cellStyle name="Gia's 3 2 2" xfId="22218"/>
    <cellStyle name="Gia's 3 2 3" xfId="23092"/>
    <cellStyle name="Gia's 3 2 4" xfId="24253"/>
    <cellStyle name="Gia's 3 2 5" xfId="24870"/>
    <cellStyle name="Gia's 3 3" xfId="21499"/>
    <cellStyle name="Gia's 3 4" xfId="23357"/>
    <cellStyle name="Gia's 3 5" xfId="23546"/>
    <cellStyle name="Gia's 4" xfId="9189"/>
    <cellStyle name="Gia's 4 2" xfId="21321"/>
    <cellStyle name="Gia's 4 2 2" xfId="22217"/>
    <cellStyle name="Gia's 4 2 3" xfId="23091"/>
    <cellStyle name="Gia's 4 2 4" xfId="24252"/>
    <cellStyle name="Gia's 4 2 5" xfId="24869"/>
    <cellStyle name="Gia's 4 3" xfId="21500"/>
    <cellStyle name="Gia's 4 4" xfId="23358"/>
    <cellStyle name="Gia's 4 5" xfId="23545"/>
    <cellStyle name="Gia's 5" xfId="9190"/>
    <cellStyle name="Gia's 5 2" xfId="21320"/>
    <cellStyle name="Gia's 5 2 2" xfId="22216"/>
    <cellStyle name="Gia's 5 2 3" xfId="23090"/>
    <cellStyle name="Gia's 5 2 4" xfId="24251"/>
    <cellStyle name="Gia's 5 2 5" xfId="24868"/>
    <cellStyle name="Gia's 5 3" xfId="21501"/>
    <cellStyle name="Gia's 5 4" xfId="23359"/>
    <cellStyle name="Gia's 5 5" xfId="23544"/>
    <cellStyle name="Gia's 6" xfId="9191"/>
    <cellStyle name="Gia's 6 2" xfId="21319"/>
    <cellStyle name="Gia's 6 2 2" xfId="22215"/>
    <cellStyle name="Gia's 6 2 3" xfId="23089"/>
    <cellStyle name="Gia's 6 2 4" xfId="24250"/>
    <cellStyle name="Gia's 6 2 5" xfId="24867"/>
    <cellStyle name="Gia's 6 3" xfId="21502"/>
    <cellStyle name="Gia's 6 4" xfId="23360"/>
    <cellStyle name="Gia's 6 5" xfId="23543"/>
    <cellStyle name="Gia's 7" xfId="9192"/>
    <cellStyle name="Gia's 7 2" xfId="21318"/>
    <cellStyle name="Gia's 7 2 2" xfId="22214"/>
    <cellStyle name="Gia's 7 2 3" xfId="23088"/>
    <cellStyle name="Gia's 7 2 4" xfId="24249"/>
    <cellStyle name="Gia's 7 2 5" xfId="24866"/>
    <cellStyle name="Gia's 7 3" xfId="21503"/>
    <cellStyle name="Gia's 7 4" xfId="23361"/>
    <cellStyle name="Gia's 7 5" xfId="23542"/>
    <cellStyle name="Gia's 8" xfId="9193"/>
    <cellStyle name="Gia's 8 2" xfId="21317"/>
    <cellStyle name="Gia's 8 2 2" xfId="22213"/>
    <cellStyle name="Gia's 8 2 3" xfId="23087"/>
    <cellStyle name="Gia's 8 2 4" xfId="24248"/>
    <cellStyle name="Gia's 8 2 5" xfId="24865"/>
    <cellStyle name="Gia's 8 3" xfId="21504"/>
    <cellStyle name="Gia's 8 4" xfId="23362"/>
    <cellStyle name="Gia's 8 5" xfId="23541"/>
    <cellStyle name="Gia's 9" xfId="9194"/>
    <cellStyle name="Gia's 9 2" xfId="21316"/>
    <cellStyle name="Gia's 9 2 2" xfId="22212"/>
    <cellStyle name="Gia's 9 2 3" xfId="23086"/>
    <cellStyle name="Gia's 9 2 4" xfId="24247"/>
    <cellStyle name="Gia's 9 2 5" xfId="24864"/>
    <cellStyle name="Gia's 9 3" xfId="21505"/>
    <cellStyle name="Gia's 9 4" xfId="23363"/>
    <cellStyle name="Gia's 9 5" xfId="23540"/>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2211"/>
    <cellStyle name="greyed 2 3" xfId="23085"/>
    <cellStyle name="greyed 2 4" xfId="24246"/>
    <cellStyle name="greyed 2 5" xfId="24863"/>
    <cellStyle name="greyed 3" xfId="21506"/>
    <cellStyle name="greyed 4" xfId="23364"/>
    <cellStyle name="greyed 5" xfId="23539"/>
    <cellStyle name="Header1" xfId="9222"/>
    <cellStyle name="Header1 2" xfId="9223"/>
    <cellStyle name="Header1 3" xfId="9224"/>
    <cellStyle name="Header2" xfId="9225"/>
    <cellStyle name="Header2 2" xfId="9226"/>
    <cellStyle name="Header2 2 2" xfId="21313"/>
    <cellStyle name="Header2 2 2 2" xfId="23083"/>
    <cellStyle name="Header2 2 2 3" xfId="24244"/>
    <cellStyle name="Header2 2 2 4" xfId="24861"/>
    <cellStyle name="Header2 2 2 5" xfId="25304"/>
    <cellStyle name="Header2 2 3" xfId="24959"/>
    <cellStyle name="Header2 2 4" xfId="25395"/>
    <cellStyle name="Header2 3" xfId="9227"/>
    <cellStyle name="Header2 3 2" xfId="21312"/>
    <cellStyle name="Header2 3 2 2" xfId="23082"/>
    <cellStyle name="Header2 3 2 3" xfId="24243"/>
    <cellStyle name="Header2 3 2 4" xfId="24860"/>
    <cellStyle name="Header2 3 2 5" xfId="25303"/>
    <cellStyle name="Header2 3 3" xfId="24960"/>
    <cellStyle name="Header2 3 4" xfId="25396"/>
    <cellStyle name="Header2 4" xfId="21314"/>
    <cellStyle name="Header2 4 2" xfId="23084"/>
    <cellStyle name="Header2 4 3" xfId="24245"/>
    <cellStyle name="Header2 4 4" xfId="24862"/>
    <cellStyle name="Header2 4 5" xfId="25305"/>
    <cellStyle name="Header2 5" xfId="24958"/>
    <cellStyle name="Header2 6" xfId="2539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2210"/>
    <cellStyle name="HeadingTable 2 3" xfId="23081"/>
    <cellStyle name="HeadingTable 3" xfId="21507"/>
    <cellStyle name="highlightExposure" xfId="9323"/>
    <cellStyle name="highlightExposure 2" xfId="21310"/>
    <cellStyle name="highlightExposure 2 2" xfId="22209"/>
    <cellStyle name="highlightExposure 2 3" xfId="23080"/>
    <cellStyle name="highlightExposure 2 4" xfId="24242"/>
    <cellStyle name="highlightExposure 2 5" xfId="24859"/>
    <cellStyle name="highlightExposure 3" xfId="21508"/>
    <cellStyle name="highlightExposure 4" xfId="23365"/>
    <cellStyle name="highlightExposure 5" xfId="23538"/>
    <cellStyle name="highlightPercentage" xfId="9324"/>
    <cellStyle name="highlightPercentage 2" xfId="21309"/>
    <cellStyle name="highlightPercentage 2 2" xfId="22208"/>
    <cellStyle name="highlightPercentage 2 3" xfId="23079"/>
    <cellStyle name="highlightPercentage 2 4" xfId="24241"/>
    <cellStyle name="highlightPercentage 2 5" xfId="24858"/>
    <cellStyle name="highlightPercentage 3" xfId="21509"/>
    <cellStyle name="highlightPercentage 4" xfId="23366"/>
    <cellStyle name="highlightPercentage 5" xfId="23537"/>
    <cellStyle name="highlightText" xfId="9325"/>
    <cellStyle name="highlightText 2" xfId="21308"/>
    <cellStyle name="highlightText 2 2" xfId="22207"/>
    <cellStyle name="highlightText 2 3" xfId="23078"/>
    <cellStyle name="highlightText 3" xfId="21510"/>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5392"/>
    <cellStyle name="Îáû÷íûé_23_1 " xfId="9332"/>
    <cellStyle name="Input 2" xfId="9333"/>
    <cellStyle name="Input 2 10" xfId="9334"/>
    <cellStyle name="Input 2 10 2" xfId="9335"/>
    <cellStyle name="Input 2 10 2 2" xfId="21306"/>
    <cellStyle name="Input 2 10 2 2 2" xfId="22205"/>
    <cellStyle name="Input 2 10 2 2 3" xfId="23076"/>
    <cellStyle name="Input 2 10 2 2 4" xfId="24239"/>
    <cellStyle name="Input 2 10 2 2 5" xfId="24856"/>
    <cellStyle name="Input 2 10 2 2 6" xfId="25301"/>
    <cellStyle name="Input 2 10 2 3" xfId="21512"/>
    <cellStyle name="Input 2 10 2 4" xfId="22391"/>
    <cellStyle name="Input 2 10 2 5" xfId="23368"/>
    <cellStyle name="Input 2 10 2 6" xfId="23535"/>
    <cellStyle name="Input 2 10 3" xfId="9336"/>
    <cellStyle name="Input 2 10 3 2" xfId="21305"/>
    <cellStyle name="Input 2 10 3 2 2" xfId="22204"/>
    <cellStyle name="Input 2 10 3 2 3" xfId="23075"/>
    <cellStyle name="Input 2 10 3 2 4" xfId="24238"/>
    <cellStyle name="Input 2 10 3 2 5" xfId="24855"/>
    <cellStyle name="Input 2 10 3 2 6" xfId="25300"/>
    <cellStyle name="Input 2 10 3 3" xfId="21513"/>
    <cellStyle name="Input 2 10 3 4" xfId="22392"/>
    <cellStyle name="Input 2 10 3 5" xfId="23369"/>
    <cellStyle name="Input 2 10 3 6" xfId="23534"/>
    <cellStyle name="Input 2 10 4" xfId="9337"/>
    <cellStyle name="Input 2 10 4 2" xfId="21304"/>
    <cellStyle name="Input 2 10 4 2 2" xfId="22203"/>
    <cellStyle name="Input 2 10 4 2 3" xfId="23074"/>
    <cellStyle name="Input 2 10 4 2 4" xfId="24237"/>
    <cellStyle name="Input 2 10 4 2 5" xfId="24854"/>
    <cellStyle name="Input 2 10 4 2 6" xfId="25299"/>
    <cellStyle name="Input 2 10 4 3" xfId="21514"/>
    <cellStyle name="Input 2 10 4 4" xfId="22393"/>
    <cellStyle name="Input 2 10 4 5" xfId="23370"/>
    <cellStyle name="Input 2 10 4 6" xfId="23533"/>
    <cellStyle name="Input 2 10 5" xfId="9338"/>
    <cellStyle name="Input 2 10 5 2" xfId="21303"/>
    <cellStyle name="Input 2 10 5 2 2" xfId="22202"/>
    <cellStyle name="Input 2 10 5 2 3" xfId="23073"/>
    <cellStyle name="Input 2 10 5 2 4" xfId="24236"/>
    <cellStyle name="Input 2 10 5 2 5" xfId="24853"/>
    <cellStyle name="Input 2 10 5 2 6" xfId="25298"/>
    <cellStyle name="Input 2 10 5 3" xfId="21515"/>
    <cellStyle name="Input 2 10 5 4" xfId="22394"/>
    <cellStyle name="Input 2 10 5 5" xfId="23371"/>
    <cellStyle name="Input 2 10 5 6" xfId="23532"/>
    <cellStyle name="Input 2 11" xfId="9339"/>
    <cellStyle name="Input 2 11 10" xfId="23531"/>
    <cellStyle name="Input 2 11 2" xfId="9340"/>
    <cellStyle name="Input 2 11 2 2" xfId="21301"/>
    <cellStyle name="Input 2 11 2 2 2" xfId="22200"/>
    <cellStyle name="Input 2 11 2 2 3" xfId="23071"/>
    <cellStyle name="Input 2 11 2 2 4" xfId="24234"/>
    <cellStyle name="Input 2 11 2 2 5" xfId="24851"/>
    <cellStyle name="Input 2 11 2 2 6" xfId="25296"/>
    <cellStyle name="Input 2 11 2 3" xfId="21517"/>
    <cellStyle name="Input 2 11 2 4" xfId="22396"/>
    <cellStyle name="Input 2 11 2 5" xfId="23373"/>
    <cellStyle name="Input 2 11 2 6" xfId="23530"/>
    <cellStyle name="Input 2 11 3" xfId="9341"/>
    <cellStyle name="Input 2 11 3 2" xfId="21300"/>
    <cellStyle name="Input 2 11 3 2 2" xfId="22199"/>
    <cellStyle name="Input 2 11 3 2 3" xfId="23070"/>
    <cellStyle name="Input 2 11 3 2 4" xfId="24233"/>
    <cellStyle name="Input 2 11 3 2 5" xfId="24850"/>
    <cellStyle name="Input 2 11 3 2 6" xfId="25295"/>
    <cellStyle name="Input 2 11 3 3" xfId="21518"/>
    <cellStyle name="Input 2 11 3 4" xfId="22397"/>
    <cellStyle name="Input 2 11 3 5" xfId="23374"/>
    <cellStyle name="Input 2 11 3 6" xfId="23529"/>
    <cellStyle name="Input 2 11 4" xfId="9342"/>
    <cellStyle name="Input 2 11 4 2" xfId="21299"/>
    <cellStyle name="Input 2 11 4 2 2" xfId="22198"/>
    <cellStyle name="Input 2 11 4 2 3" xfId="23069"/>
    <cellStyle name="Input 2 11 4 2 4" xfId="24232"/>
    <cellStyle name="Input 2 11 4 2 5" xfId="24849"/>
    <cellStyle name="Input 2 11 4 2 6" xfId="25294"/>
    <cellStyle name="Input 2 11 4 3" xfId="21519"/>
    <cellStyle name="Input 2 11 4 4" xfId="22398"/>
    <cellStyle name="Input 2 11 4 5" xfId="23375"/>
    <cellStyle name="Input 2 11 4 6" xfId="23528"/>
    <cellStyle name="Input 2 11 5" xfId="9343"/>
    <cellStyle name="Input 2 11 5 2" xfId="21298"/>
    <cellStyle name="Input 2 11 5 2 2" xfId="22197"/>
    <cellStyle name="Input 2 11 5 2 3" xfId="23068"/>
    <cellStyle name="Input 2 11 5 2 4" xfId="24231"/>
    <cellStyle name="Input 2 11 5 2 5" xfId="24848"/>
    <cellStyle name="Input 2 11 5 2 6" xfId="25293"/>
    <cellStyle name="Input 2 11 5 3" xfId="21520"/>
    <cellStyle name="Input 2 11 5 4" xfId="22399"/>
    <cellStyle name="Input 2 11 5 5" xfId="23376"/>
    <cellStyle name="Input 2 11 5 6" xfId="23527"/>
    <cellStyle name="Input 2 11 6" xfId="21302"/>
    <cellStyle name="Input 2 11 6 2" xfId="22201"/>
    <cellStyle name="Input 2 11 6 3" xfId="23072"/>
    <cellStyle name="Input 2 11 6 4" xfId="24235"/>
    <cellStyle name="Input 2 11 6 5" xfId="24852"/>
    <cellStyle name="Input 2 11 6 6" xfId="25297"/>
    <cellStyle name="Input 2 11 7" xfId="21516"/>
    <cellStyle name="Input 2 11 8" xfId="22395"/>
    <cellStyle name="Input 2 11 9" xfId="23372"/>
    <cellStyle name="Input 2 12" xfId="9344"/>
    <cellStyle name="Input 2 12 10" xfId="23526"/>
    <cellStyle name="Input 2 12 2" xfId="9345"/>
    <cellStyle name="Input 2 12 2 2" xfId="21296"/>
    <cellStyle name="Input 2 12 2 2 2" xfId="22195"/>
    <cellStyle name="Input 2 12 2 2 3" xfId="23066"/>
    <cellStyle name="Input 2 12 2 2 4" xfId="24229"/>
    <cellStyle name="Input 2 12 2 2 5" xfId="24846"/>
    <cellStyle name="Input 2 12 2 2 6" xfId="25291"/>
    <cellStyle name="Input 2 12 2 3" xfId="21522"/>
    <cellStyle name="Input 2 12 2 4" xfId="22401"/>
    <cellStyle name="Input 2 12 2 5" xfId="23378"/>
    <cellStyle name="Input 2 12 2 6" xfId="23525"/>
    <cellStyle name="Input 2 12 3" xfId="9346"/>
    <cellStyle name="Input 2 12 3 2" xfId="21295"/>
    <cellStyle name="Input 2 12 3 2 2" xfId="22194"/>
    <cellStyle name="Input 2 12 3 2 3" xfId="23065"/>
    <cellStyle name="Input 2 12 3 2 4" xfId="24228"/>
    <cellStyle name="Input 2 12 3 2 5" xfId="24845"/>
    <cellStyle name="Input 2 12 3 2 6" xfId="25290"/>
    <cellStyle name="Input 2 12 3 3" xfId="21523"/>
    <cellStyle name="Input 2 12 3 4" xfId="22402"/>
    <cellStyle name="Input 2 12 3 5" xfId="23379"/>
    <cellStyle name="Input 2 12 3 6" xfId="23524"/>
    <cellStyle name="Input 2 12 4" xfId="9347"/>
    <cellStyle name="Input 2 12 4 2" xfId="21294"/>
    <cellStyle name="Input 2 12 4 2 2" xfId="22193"/>
    <cellStyle name="Input 2 12 4 2 3" xfId="23064"/>
    <cellStyle name="Input 2 12 4 2 4" xfId="24227"/>
    <cellStyle name="Input 2 12 4 2 5" xfId="24844"/>
    <cellStyle name="Input 2 12 4 2 6" xfId="25289"/>
    <cellStyle name="Input 2 12 4 3" xfId="21524"/>
    <cellStyle name="Input 2 12 4 4" xfId="22403"/>
    <cellStyle name="Input 2 12 4 5" xfId="23380"/>
    <cellStyle name="Input 2 12 4 6" xfId="23523"/>
    <cellStyle name="Input 2 12 5" xfId="9348"/>
    <cellStyle name="Input 2 12 5 2" xfId="21293"/>
    <cellStyle name="Input 2 12 5 2 2" xfId="22192"/>
    <cellStyle name="Input 2 12 5 2 3" xfId="23063"/>
    <cellStyle name="Input 2 12 5 2 4" xfId="24226"/>
    <cellStyle name="Input 2 12 5 2 5" xfId="24843"/>
    <cellStyle name="Input 2 12 5 2 6" xfId="25288"/>
    <cellStyle name="Input 2 12 5 3" xfId="21525"/>
    <cellStyle name="Input 2 12 5 4" xfId="22404"/>
    <cellStyle name="Input 2 12 5 5" xfId="23381"/>
    <cellStyle name="Input 2 12 5 6" xfId="23522"/>
    <cellStyle name="Input 2 12 6" xfId="21297"/>
    <cellStyle name="Input 2 12 6 2" xfId="22196"/>
    <cellStyle name="Input 2 12 6 3" xfId="23067"/>
    <cellStyle name="Input 2 12 6 4" xfId="24230"/>
    <cellStyle name="Input 2 12 6 5" xfId="24847"/>
    <cellStyle name="Input 2 12 6 6" xfId="25292"/>
    <cellStyle name="Input 2 12 7" xfId="21521"/>
    <cellStyle name="Input 2 12 8" xfId="22400"/>
    <cellStyle name="Input 2 12 9" xfId="23377"/>
    <cellStyle name="Input 2 13" xfId="9349"/>
    <cellStyle name="Input 2 13 2" xfId="9350"/>
    <cellStyle name="Input 2 13 2 2" xfId="21291"/>
    <cellStyle name="Input 2 13 2 2 2" xfId="22190"/>
    <cellStyle name="Input 2 13 2 2 3" xfId="23061"/>
    <cellStyle name="Input 2 13 2 2 4" xfId="24224"/>
    <cellStyle name="Input 2 13 2 2 5" xfId="24841"/>
    <cellStyle name="Input 2 13 2 2 6" xfId="25286"/>
    <cellStyle name="Input 2 13 2 3" xfId="21527"/>
    <cellStyle name="Input 2 13 2 4" xfId="22406"/>
    <cellStyle name="Input 2 13 2 5" xfId="23383"/>
    <cellStyle name="Input 2 13 2 6" xfId="23520"/>
    <cellStyle name="Input 2 13 3" xfId="9351"/>
    <cellStyle name="Input 2 13 3 2" xfId="21290"/>
    <cellStyle name="Input 2 13 3 2 2" xfId="22189"/>
    <cellStyle name="Input 2 13 3 2 3" xfId="23060"/>
    <cellStyle name="Input 2 13 3 2 4" xfId="24223"/>
    <cellStyle name="Input 2 13 3 2 5" xfId="24840"/>
    <cellStyle name="Input 2 13 3 2 6" xfId="25285"/>
    <cellStyle name="Input 2 13 3 3" xfId="21528"/>
    <cellStyle name="Input 2 13 3 4" xfId="22407"/>
    <cellStyle name="Input 2 13 3 5" xfId="23384"/>
    <cellStyle name="Input 2 13 3 6" xfId="23519"/>
    <cellStyle name="Input 2 13 4" xfId="9352"/>
    <cellStyle name="Input 2 13 4 2" xfId="21289"/>
    <cellStyle name="Input 2 13 4 2 2" xfId="22188"/>
    <cellStyle name="Input 2 13 4 2 3" xfId="23059"/>
    <cellStyle name="Input 2 13 4 2 4" xfId="24222"/>
    <cellStyle name="Input 2 13 4 2 5" xfId="24839"/>
    <cellStyle name="Input 2 13 4 2 6" xfId="25284"/>
    <cellStyle name="Input 2 13 4 3" xfId="21529"/>
    <cellStyle name="Input 2 13 4 4" xfId="22408"/>
    <cellStyle name="Input 2 13 4 5" xfId="23385"/>
    <cellStyle name="Input 2 13 4 6" xfId="23518"/>
    <cellStyle name="Input 2 13 5" xfId="21292"/>
    <cellStyle name="Input 2 13 5 2" xfId="22191"/>
    <cellStyle name="Input 2 13 5 3" xfId="23062"/>
    <cellStyle name="Input 2 13 5 4" xfId="24225"/>
    <cellStyle name="Input 2 13 5 5" xfId="24842"/>
    <cellStyle name="Input 2 13 5 6" xfId="25287"/>
    <cellStyle name="Input 2 13 6" xfId="21526"/>
    <cellStyle name="Input 2 13 7" xfId="22405"/>
    <cellStyle name="Input 2 13 8" xfId="23382"/>
    <cellStyle name="Input 2 13 9" xfId="23521"/>
    <cellStyle name="Input 2 14" xfId="9353"/>
    <cellStyle name="Input 2 14 2" xfId="21288"/>
    <cellStyle name="Input 2 14 2 2" xfId="22187"/>
    <cellStyle name="Input 2 14 2 3" xfId="23058"/>
    <cellStyle name="Input 2 14 2 4" xfId="24221"/>
    <cellStyle name="Input 2 14 2 5" xfId="24838"/>
    <cellStyle name="Input 2 14 2 6" xfId="25283"/>
    <cellStyle name="Input 2 14 3" xfId="21530"/>
    <cellStyle name="Input 2 14 4" xfId="22409"/>
    <cellStyle name="Input 2 14 5" xfId="23386"/>
    <cellStyle name="Input 2 14 6" xfId="23517"/>
    <cellStyle name="Input 2 15" xfId="9354"/>
    <cellStyle name="Input 2 15 2" xfId="21287"/>
    <cellStyle name="Input 2 15 2 2" xfId="22186"/>
    <cellStyle name="Input 2 15 2 3" xfId="23057"/>
    <cellStyle name="Input 2 15 2 4" xfId="24220"/>
    <cellStyle name="Input 2 15 2 5" xfId="24837"/>
    <cellStyle name="Input 2 15 2 6" xfId="25282"/>
    <cellStyle name="Input 2 15 3" xfId="21531"/>
    <cellStyle name="Input 2 15 4" xfId="22410"/>
    <cellStyle name="Input 2 15 5" xfId="23387"/>
    <cellStyle name="Input 2 15 6" xfId="23516"/>
    <cellStyle name="Input 2 16" xfId="9355"/>
    <cellStyle name="Input 2 16 2" xfId="21286"/>
    <cellStyle name="Input 2 16 2 2" xfId="22185"/>
    <cellStyle name="Input 2 16 2 3" xfId="23056"/>
    <cellStyle name="Input 2 16 2 4" xfId="24219"/>
    <cellStyle name="Input 2 16 2 5" xfId="24836"/>
    <cellStyle name="Input 2 16 2 6" xfId="25281"/>
    <cellStyle name="Input 2 16 3" xfId="21532"/>
    <cellStyle name="Input 2 16 4" xfId="22411"/>
    <cellStyle name="Input 2 16 5" xfId="23388"/>
    <cellStyle name="Input 2 16 6" xfId="23515"/>
    <cellStyle name="Input 2 17" xfId="21307"/>
    <cellStyle name="Input 2 17 2" xfId="22206"/>
    <cellStyle name="Input 2 17 3" xfId="23077"/>
    <cellStyle name="Input 2 17 4" xfId="24240"/>
    <cellStyle name="Input 2 17 5" xfId="24857"/>
    <cellStyle name="Input 2 17 6" xfId="25302"/>
    <cellStyle name="Input 2 18" xfId="21511"/>
    <cellStyle name="Input 2 19" xfId="22390"/>
    <cellStyle name="Input 2 2" xfId="9356"/>
    <cellStyle name="Input 2 2 10" xfId="21285"/>
    <cellStyle name="Input 2 2 10 2" xfId="22184"/>
    <cellStyle name="Input 2 2 10 3" xfId="23055"/>
    <cellStyle name="Input 2 2 10 4" xfId="24218"/>
    <cellStyle name="Input 2 2 10 5" xfId="24835"/>
    <cellStyle name="Input 2 2 10 6" xfId="25280"/>
    <cellStyle name="Input 2 2 11" xfId="21533"/>
    <cellStyle name="Input 2 2 12" xfId="22412"/>
    <cellStyle name="Input 2 2 13" xfId="23389"/>
    <cellStyle name="Input 2 2 14" xfId="23514"/>
    <cellStyle name="Input 2 2 2" xfId="9357"/>
    <cellStyle name="Input 2 2 2 2" xfId="9358"/>
    <cellStyle name="Input 2 2 2 2 2" xfId="21283"/>
    <cellStyle name="Input 2 2 2 2 2 2" xfId="22182"/>
    <cellStyle name="Input 2 2 2 2 2 3" xfId="23053"/>
    <cellStyle name="Input 2 2 2 2 2 4" xfId="24216"/>
    <cellStyle name="Input 2 2 2 2 2 5" xfId="24833"/>
    <cellStyle name="Input 2 2 2 2 2 6" xfId="25278"/>
    <cellStyle name="Input 2 2 2 2 3" xfId="21535"/>
    <cellStyle name="Input 2 2 2 2 4" xfId="22414"/>
    <cellStyle name="Input 2 2 2 2 5" xfId="23391"/>
    <cellStyle name="Input 2 2 2 2 6" xfId="23512"/>
    <cellStyle name="Input 2 2 2 3" xfId="9359"/>
    <cellStyle name="Input 2 2 2 3 2" xfId="21282"/>
    <cellStyle name="Input 2 2 2 3 2 2" xfId="22181"/>
    <cellStyle name="Input 2 2 2 3 2 3" xfId="23052"/>
    <cellStyle name="Input 2 2 2 3 2 4" xfId="24215"/>
    <cellStyle name="Input 2 2 2 3 2 5" xfId="24832"/>
    <cellStyle name="Input 2 2 2 3 2 6" xfId="25277"/>
    <cellStyle name="Input 2 2 2 3 3" xfId="21536"/>
    <cellStyle name="Input 2 2 2 3 4" xfId="22415"/>
    <cellStyle name="Input 2 2 2 3 5" xfId="23392"/>
    <cellStyle name="Input 2 2 2 3 6" xfId="23511"/>
    <cellStyle name="Input 2 2 2 4" xfId="9360"/>
    <cellStyle name="Input 2 2 2 4 2" xfId="21281"/>
    <cellStyle name="Input 2 2 2 4 2 2" xfId="22180"/>
    <cellStyle name="Input 2 2 2 4 2 3" xfId="23051"/>
    <cellStyle name="Input 2 2 2 4 2 4" xfId="24214"/>
    <cellStyle name="Input 2 2 2 4 2 5" xfId="24831"/>
    <cellStyle name="Input 2 2 2 4 2 6" xfId="25276"/>
    <cellStyle name="Input 2 2 2 4 3" xfId="21537"/>
    <cellStyle name="Input 2 2 2 4 4" xfId="22416"/>
    <cellStyle name="Input 2 2 2 4 5" xfId="23393"/>
    <cellStyle name="Input 2 2 2 4 6" xfId="23510"/>
    <cellStyle name="Input 2 2 2 5" xfId="21284"/>
    <cellStyle name="Input 2 2 2 5 2" xfId="22183"/>
    <cellStyle name="Input 2 2 2 5 3" xfId="23054"/>
    <cellStyle name="Input 2 2 2 5 4" xfId="24217"/>
    <cellStyle name="Input 2 2 2 5 5" xfId="24834"/>
    <cellStyle name="Input 2 2 2 5 6" xfId="25279"/>
    <cellStyle name="Input 2 2 2 6" xfId="21534"/>
    <cellStyle name="Input 2 2 2 7" xfId="22413"/>
    <cellStyle name="Input 2 2 2 8" xfId="23390"/>
    <cellStyle name="Input 2 2 2 9" xfId="23513"/>
    <cellStyle name="Input 2 2 3" xfId="9361"/>
    <cellStyle name="Input 2 2 3 2" xfId="9362"/>
    <cellStyle name="Input 2 2 3 2 2" xfId="21279"/>
    <cellStyle name="Input 2 2 3 2 2 2" xfId="22178"/>
    <cellStyle name="Input 2 2 3 2 2 3" xfId="23049"/>
    <cellStyle name="Input 2 2 3 2 2 4" xfId="24212"/>
    <cellStyle name="Input 2 2 3 2 2 5" xfId="24829"/>
    <cellStyle name="Input 2 2 3 2 2 6" xfId="25274"/>
    <cellStyle name="Input 2 2 3 2 3" xfId="21539"/>
    <cellStyle name="Input 2 2 3 2 4" xfId="22418"/>
    <cellStyle name="Input 2 2 3 2 5" xfId="23395"/>
    <cellStyle name="Input 2 2 3 2 6" xfId="23508"/>
    <cellStyle name="Input 2 2 3 3" xfId="9363"/>
    <cellStyle name="Input 2 2 3 3 2" xfId="21278"/>
    <cellStyle name="Input 2 2 3 3 2 2" xfId="22177"/>
    <cellStyle name="Input 2 2 3 3 2 3" xfId="23048"/>
    <cellStyle name="Input 2 2 3 3 2 4" xfId="24211"/>
    <cellStyle name="Input 2 2 3 3 2 5" xfId="24828"/>
    <cellStyle name="Input 2 2 3 3 2 6" xfId="25273"/>
    <cellStyle name="Input 2 2 3 3 3" xfId="21540"/>
    <cellStyle name="Input 2 2 3 3 4" xfId="22419"/>
    <cellStyle name="Input 2 2 3 3 5" xfId="23396"/>
    <cellStyle name="Input 2 2 3 3 6" xfId="23507"/>
    <cellStyle name="Input 2 2 3 4" xfId="9364"/>
    <cellStyle name="Input 2 2 3 4 2" xfId="21277"/>
    <cellStyle name="Input 2 2 3 4 2 2" xfId="22176"/>
    <cellStyle name="Input 2 2 3 4 2 3" xfId="23047"/>
    <cellStyle name="Input 2 2 3 4 2 4" xfId="24210"/>
    <cellStyle name="Input 2 2 3 4 2 5" xfId="24827"/>
    <cellStyle name="Input 2 2 3 4 2 6" xfId="25272"/>
    <cellStyle name="Input 2 2 3 4 3" xfId="21541"/>
    <cellStyle name="Input 2 2 3 4 4" xfId="22420"/>
    <cellStyle name="Input 2 2 3 4 5" xfId="23397"/>
    <cellStyle name="Input 2 2 3 4 6" xfId="23506"/>
    <cellStyle name="Input 2 2 3 5" xfId="21280"/>
    <cellStyle name="Input 2 2 3 5 2" xfId="22179"/>
    <cellStyle name="Input 2 2 3 5 3" xfId="23050"/>
    <cellStyle name="Input 2 2 3 5 4" xfId="24213"/>
    <cellStyle name="Input 2 2 3 5 5" xfId="24830"/>
    <cellStyle name="Input 2 2 3 5 6" xfId="25275"/>
    <cellStyle name="Input 2 2 3 6" xfId="21538"/>
    <cellStyle name="Input 2 2 3 7" xfId="22417"/>
    <cellStyle name="Input 2 2 3 8" xfId="23394"/>
    <cellStyle name="Input 2 2 3 9" xfId="23509"/>
    <cellStyle name="Input 2 2 4" xfId="9365"/>
    <cellStyle name="Input 2 2 4 2" xfId="9366"/>
    <cellStyle name="Input 2 2 4 2 2" xfId="21275"/>
    <cellStyle name="Input 2 2 4 2 2 2" xfId="22174"/>
    <cellStyle name="Input 2 2 4 2 2 3" xfId="23045"/>
    <cellStyle name="Input 2 2 4 2 2 4" xfId="24208"/>
    <cellStyle name="Input 2 2 4 2 2 5" xfId="24825"/>
    <cellStyle name="Input 2 2 4 2 2 6" xfId="25270"/>
    <cellStyle name="Input 2 2 4 2 3" xfId="21543"/>
    <cellStyle name="Input 2 2 4 2 4" xfId="22422"/>
    <cellStyle name="Input 2 2 4 2 5" xfId="23399"/>
    <cellStyle name="Input 2 2 4 2 6" xfId="23504"/>
    <cellStyle name="Input 2 2 4 3" xfId="9367"/>
    <cellStyle name="Input 2 2 4 3 2" xfId="21274"/>
    <cellStyle name="Input 2 2 4 3 2 2" xfId="22173"/>
    <cellStyle name="Input 2 2 4 3 2 3" xfId="23044"/>
    <cellStyle name="Input 2 2 4 3 2 4" xfId="24207"/>
    <cellStyle name="Input 2 2 4 3 2 5" xfId="24824"/>
    <cellStyle name="Input 2 2 4 3 2 6" xfId="25269"/>
    <cellStyle name="Input 2 2 4 3 3" xfId="21544"/>
    <cellStyle name="Input 2 2 4 3 4" xfId="22423"/>
    <cellStyle name="Input 2 2 4 3 5" xfId="23400"/>
    <cellStyle name="Input 2 2 4 3 6" xfId="23503"/>
    <cellStyle name="Input 2 2 4 4" xfId="9368"/>
    <cellStyle name="Input 2 2 4 4 2" xfId="21273"/>
    <cellStyle name="Input 2 2 4 4 2 2" xfId="22172"/>
    <cellStyle name="Input 2 2 4 4 2 3" xfId="23043"/>
    <cellStyle name="Input 2 2 4 4 2 4" xfId="24206"/>
    <cellStyle name="Input 2 2 4 4 2 5" xfId="24823"/>
    <cellStyle name="Input 2 2 4 4 2 6" xfId="25268"/>
    <cellStyle name="Input 2 2 4 4 3" xfId="21545"/>
    <cellStyle name="Input 2 2 4 4 4" xfId="22424"/>
    <cellStyle name="Input 2 2 4 4 5" xfId="23401"/>
    <cellStyle name="Input 2 2 4 4 6" xfId="23502"/>
    <cellStyle name="Input 2 2 4 5" xfId="21276"/>
    <cellStyle name="Input 2 2 4 5 2" xfId="22175"/>
    <cellStyle name="Input 2 2 4 5 3" xfId="23046"/>
    <cellStyle name="Input 2 2 4 5 4" xfId="24209"/>
    <cellStyle name="Input 2 2 4 5 5" xfId="24826"/>
    <cellStyle name="Input 2 2 4 5 6" xfId="25271"/>
    <cellStyle name="Input 2 2 4 6" xfId="21542"/>
    <cellStyle name="Input 2 2 4 7" xfId="22421"/>
    <cellStyle name="Input 2 2 4 8" xfId="23398"/>
    <cellStyle name="Input 2 2 4 9" xfId="23505"/>
    <cellStyle name="Input 2 2 5" xfId="9369"/>
    <cellStyle name="Input 2 2 5 2" xfId="9370"/>
    <cellStyle name="Input 2 2 5 2 2" xfId="21271"/>
    <cellStyle name="Input 2 2 5 2 2 2" xfId="22170"/>
    <cellStyle name="Input 2 2 5 2 2 3" xfId="23041"/>
    <cellStyle name="Input 2 2 5 2 2 4" xfId="24204"/>
    <cellStyle name="Input 2 2 5 2 2 5" xfId="24821"/>
    <cellStyle name="Input 2 2 5 2 2 6" xfId="25266"/>
    <cellStyle name="Input 2 2 5 2 3" xfId="21547"/>
    <cellStyle name="Input 2 2 5 2 4" xfId="22426"/>
    <cellStyle name="Input 2 2 5 2 5" xfId="23403"/>
    <cellStyle name="Input 2 2 5 2 6" xfId="23500"/>
    <cellStyle name="Input 2 2 5 3" xfId="9371"/>
    <cellStyle name="Input 2 2 5 3 2" xfId="21270"/>
    <cellStyle name="Input 2 2 5 3 2 2" xfId="22169"/>
    <cellStyle name="Input 2 2 5 3 2 3" xfId="23040"/>
    <cellStyle name="Input 2 2 5 3 2 4" xfId="24203"/>
    <cellStyle name="Input 2 2 5 3 2 5" xfId="24820"/>
    <cellStyle name="Input 2 2 5 3 2 6" xfId="25265"/>
    <cellStyle name="Input 2 2 5 3 3" xfId="21548"/>
    <cellStyle name="Input 2 2 5 3 4" xfId="22427"/>
    <cellStyle name="Input 2 2 5 3 5" xfId="23404"/>
    <cellStyle name="Input 2 2 5 3 6" xfId="23499"/>
    <cellStyle name="Input 2 2 5 4" xfId="9372"/>
    <cellStyle name="Input 2 2 5 4 2" xfId="21269"/>
    <cellStyle name="Input 2 2 5 4 2 2" xfId="22168"/>
    <cellStyle name="Input 2 2 5 4 2 3" xfId="23039"/>
    <cellStyle name="Input 2 2 5 4 2 4" xfId="24202"/>
    <cellStyle name="Input 2 2 5 4 2 5" xfId="24819"/>
    <cellStyle name="Input 2 2 5 4 2 6" xfId="25264"/>
    <cellStyle name="Input 2 2 5 4 3" xfId="21549"/>
    <cellStyle name="Input 2 2 5 4 4" xfId="22428"/>
    <cellStyle name="Input 2 2 5 4 5" xfId="23405"/>
    <cellStyle name="Input 2 2 5 4 6" xfId="23498"/>
    <cellStyle name="Input 2 2 5 5" xfId="21272"/>
    <cellStyle name="Input 2 2 5 5 2" xfId="22171"/>
    <cellStyle name="Input 2 2 5 5 3" xfId="23042"/>
    <cellStyle name="Input 2 2 5 5 4" xfId="24205"/>
    <cellStyle name="Input 2 2 5 5 5" xfId="24822"/>
    <cellStyle name="Input 2 2 5 5 6" xfId="25267"/>
    <cellStyle name="Input 2 2 5 6" xfId="21546"/>
    <cellStyle name="Input 2 2 5 7" xfId="22425"/>
    <cellStyle name="Input 2 2 5 8" xfId="23402"/>
    <cellStyle name="Input 2 2 5 9" xfId="23501"/>
    <cellStyle name="Input 2 2 6" xfId="9373"/>
    <cellStyle name="Input 2 2 6 2" xfId="21268"/>
    <cellStyle name="Input 2 2 6 2 2" xfId="22167"/>
    <cellStyle name="Input 2 2 6 2 3" xfId="23038"/>
    <cellStyle name="Input 2 2 6 2 4" xfId="24201"/>
    <cellStyle name="Input 2 2 6 2 5" xfId="24818"/>
    <cellStyle name="Input 2 2 6 2 6" xfId="25263"/>
    <cellStyle name="Input 2 2 6 3" xfId="21550"/>
    <cellStyle name="Input 2 2 6 4" xfId="22429"/>
    <cellStyle name="Input 2 2 6 5" xfId="23406"/>
    <cellStyle name="Input 2 2 6 6" xfId="23497"/>
    <cellStyle name="Input 2 2 7" xfId="9374"/>
    <cellStyle name="Input 2 2 7 2" xfId="21267"/>
    <cellStyle name="Input 2 2 7 2 2" xfId="22166"/>
    <cellStyle name="Input 2 2 7 2 3" xfId="23037"/>
    <cellStyle name="Input 2 2 7 2 4" xfId="24200"/>
    <cellStyle name="Input 2 2 7 2 5" xfId="24817"/>
    <cellStyle name="Input 2 2 7 2 6" xfId="25262"/>
    <cellStyle name="Input 2 2 7 3" xfId="21551"/>
    <cellStyle name="Input 2 2 7 4" xfId="22430"/>
    <cellStyle name="Input 2 2 7 5" xfId="23407"/>
    <cellStyle name="Input 2 2 7 6" xfId="23496"/>
    <cellStyle name="Input 2 2 8" xfId="9375"/>
    <cellStyle name="Input 2 2 8 2" xfId="21266"/>
    <cellStyle name="Input 2 2 8 2 2" xfId="22165"/>
    <cellStyle name="Input 2 2 8 2 3" xfId="23036"/>
    <cellStyle name="Input 2 2 8 2 4" xfId="24199"/>
    <cellStyle name="Input 2 2 8 2 5" xfId="24816"/>
    <cellStyle name="Input 2 2 8 2 6" xfId="25261"/>
    <cellStyle name="Input 2 2 8 3" xfId="21552"/>
    <cellStyle name="Input 2 2 8 4" xfId="22431"/>
    <cellStyle name="Input 2 2 8 5" xfId="23408"/>
    <cellStyle name="Input 2 2 8 6" xfId="23495"/>
    <cellStyle name="Input 2 2 9" xfId="9376"/>
    <cellStyle name="Input 2 2 9 2" xfId="21265"/>
    <cellStyle name="Input 2 2 9 2 2" xfId="22164"/>
    <cellStyle name="Input 2 2 9 2 3" xfId="23035"/>
    <cellStyle name="Input 2 2 9 2 4" xfId="24198"/>
    <cellStyle name="Input 2 2 9 2 5" xfId="24815"/>
    <cellStyle name="Input 2 2 9 2 6" xfId="25260"/>
    <cellStyle name="Input 2 2 9 3" xfId="21553"/>
    <cellStyle name="Input 2 2 9 4" xfId="22432"/>
    <cellStyle name="Input 2 2 9 5" xfId="23409"/>
    <cellStyle name="Input 2 2 9 6" xfId="23494"/>
    <cellStyle name="Input 2 20" xfId="23367"/>
    <cellStyle name="Input 2 21" xfId="23536"/>
    <cellStyle name="Input 2 3" xfId="9377"/>
    <cellStyle name="Input 2 3 2" xfId="9378"/>
    <cellStyle name="Input 2 3 2 2" xfId="21264"/>
    <cellStyle name="Input 2 3 2 2 2" xfId="22163"/>
    <cellStyle name="Input 2 3 2 2 3" xfId="23034"/>
    <cellStyle name="Input 2 3 2 2 4" xfId="24197"/>
    <cellStyle name="Input 2 3 2 2 5" xfId="24814"/>
    <cellStyle name="Input 2 3 2 2 6" xfId="25259"/>
    <cellStyle name="Input 2 3 2 3" xfId="21554"/>
    <cellStyle name="Input 2 3 2 4" xfId="22433"/>
    <cellStyle name="Input 2 3 2 5" xfId="23410"/>
    <cellStyle name="Input 2 3 2 6" xfId="23493"/>
    <cellStyle name="Input 2 3 3" xfId="9379"/>
    <cellStyle name="Input 2 3 3 2" xfId="21263"/>
    <cellStyle name="Input 2 3 3 2 2" xfId="22162"/>
    <cellStyle name="Input 2 3 3 2 3" xfId="23033"/>
    <cellStyle name="Input 2 3 3 2 4" xfId="24196"/>
    <cellStyle name="Input 2 3 3 2 5" xfId="24813"/>
    <cellStyle name="Input 2 3 3 2 6" xfId="25258"/>
    <cellStyle name="Input 2 3 3 3" xfId="21555"/>
    <cellStyle name="Input 2 3 3 4" xfId="22434"/>
    <cellStyle name="Input 2 3 3 5" xfId="23411"/>
    <cellStyle name="Input 2 3 3 6" xfId="23492"/>
    <cellStyle name="Input 2 3 4" xfId="9380"/>
    <cellStyle name="Input 2 3 4 2" xfId="21262"/>
    <cellStyle name="Input 2 3 4 2 2" xfId="22161"/>
    <cellStyle name="Input 2 3 4 2 3" xfId="23032"/>
    <cellStyle name="Input 2 3 4 2 4" xfId="24195"/>
    <cellStyle name="Input 2 3 4 2 5" xfId="24812"/>
    <cellStyle name="Input 2 3 4 2 6" xfId="25257"/>
    <cellStyle name="Input 2 3 4 3" xfId="21556"/>
    <cellStyle name="Input 2 3 4 4" xfId="22435"/>
    <cellStyle name="Input 2 3 4 5" xfId="23412"/>
    <cellStyle name="Input 2 3 4 6" xfId="23491"/>
    <cellStyle name="Input 2 3 5" xfId="9381"/>
    <cellStyle name="Input 2 3 5 2" xfId="21261"/>
    <cellStyle name="Input 2 3 5 2 2" xfId="22160"/>
    <cellStyle name="Input 2 3 5 2 3" xfId="23031"/>
    <cellStyle name="Input 2 3 5 2 4" xfId="24194"/>
    <cellStyle name="Input 2 3 5 2 5" xfId="24811"/>
    <cellStyle name="Input 2 3 5 2 6" xfId="25256"/>
    <cellStyle name="Input 2 3 5 3" xfId="21557"/>
    <cellStyle name="Input 2 3 5 4" xfId="22436"/>
    <cellStyle name="Input 2 3 5 5" xfId="23413"/>
    <cellStyle name="Input 2 3 5 6" xfId="23490"/>
    <cellStyle name="Input 2 4" xfId="9382"/>
    <cellStyle name="Input 2 4 2" xfId="9383"/>
    <cellStyle name="Input 2 4 2 2" xfId="21260"/>
    <cellStyle name="Input 2 4 2 2 2" xfId="22159"/>
    <cellStyle name="Input 2 4 2 2 3" xfId="23030"/>
    <cellStyle name="Input 2 4 2 2 4" xfId="24193"/>
    <cellStyle name="Input 2 4 2 2 5" xfId="24810"/>
    <cellStyle name="Input 2 4 2 2 6" xfId="25255"/>
    <cellStyle name="Input 2 4 2 3" xfId="21558"/>
    <cellStyle name="Input 2 4 2 4" xfId="22437"/>
    <cellStyle name="Input 2 4 2 5" xfId="23414"/>
    <cellStyle name="Input 2 4 2 6" xfId="23489"/>
    <cellStyle name="Input 2 4 3" xfId="9384"/>
    <cellStyle name="Input 2 4 3 2" xfId="21259"/>
    <cellStyle name="Input 2 4 3 2 2" xfId="22158"/>
    <cellStyle name="Input 2 4 3 2 3" xfId="23029"/>
    <cellStyle name="Input 2 4 3 2 4" xfId="24192"/>
    <cellStyle name="Input 2 4 3 2 5" xfId="24809"/>
    <cellStyle name="Input 2 4 3 2 6" xfId="25254"/>
    <cellStyle name="Input 2 4 3 3" xfId="21559"/>
    <cellStyle name="Input 2 4 3 4" xfId="22438"/>
    <cellStyle name="Input 2 4 3 5" xfId="23415"/>
    <cellStyle name="Input 2 4 3 6" xfId="23488"/>
    <cellStyle name="Input 2 4 4" xfId="9385"/>
    <cellStyle name="Input 2 4 4 2" xfId="21258"/>
    <cellStyle name="Input 2 4 4 2 2" xfId="22157"/>
    <cellStyle name="Input 2 4 4 2 3" xfId="23028"/>
    <cellStyle name="Input 2 4 4 2 4" xfId="24191"/>
    <cellStyle name="Input 2 4 4 2 5" xfId="24808"/>
    <cellStyle name="Input 2 4 4 2 6" xfId="25253"/>
    <cellStyle name="Input 2 4 4 3" xfId="21560"/>
    <cellStyle name="Input 2 4 4 4" xfId="22439"/>
    <cellStyle name="Input 2 4 4 5" xfId="23416"/>
    <cellStyle name="Input 2 4 4 6" xfId="23487"/>
    <cellStyle name="Input 2 4 5" xfId="9386"/>
    <cellStyle name="Input 2 4 5 2" xfId="21257"/>
    <cellStyle name="Input 2 4 5 2 2" xfId="22156"/>
    <cellStyle name="Input 2 4 5 2 3" xfId="23027"/>
    <cellStyle name="Input 2 4 5 2 4" xfId="24190"/>
    <cellStyle name="Input 2 4 5 2 5" xfId="24807"/>
    <cellStyle name="Input 2 4 5 2 6" xfId="25252"/>
    <cellStyle name="Input 2 4 5 3" xfId="21561"/>
    <cellStyle name="Input 2 4 5 4" xfId="22440"/>
    <cellStyle name="Input 2 4 5 5" xfId="23417"/>
    <cellStyle name="Input 2 4 5 6" xfId="23486"/>
    <cellStyle name="Input 2 5" xfId="9387"/>
    <cellStyle name="Input 2 5 2" xfId="9388"/>
    <cellStyle name="Input 2 5 2 2" xfId="21256"/>
    <cellStyle name="Input 2 5 2 2 2" xfId="22155"/>
    <cellStyle name="Input 2 5 2 2 3" xfId="23026"/>
    <cellStyle name="Input 2 5 2 2 4" xfId="24189"/>
    <cellStyle name="Input 2 5 2 2 5" xfId="24806"/>
    <cellStyle name="Input 2 5 2 2 6" xfId="25251"/>
    <cellStyle name="Input 2 5 2 3" xfId="21562"/>
    <cellStyle name="Input 2 5 2 4" xfId="22441"/>
    <cellStyle name="Input 2 5 2 5" xfId="23418"/>
    <cellStyle name="Input 2 5 2 6" xfId="23485"/>
    <cellStyle name="Input 2 5 3" xfId="9389"/>
    <cellStyle name="Input 2 5 3 2" xfId="21255"/>
    <cellStyle name="Input 2 5 3 2 2" xfId="22154"/>
    <cellStyle name="Input 2 5 3 2 3" xfId="23025"/>
    <cellStyle name="Input 2 5 3 2 4" xfId="24188"/>
    <cellStyle name="Input 2 5 3 2 5" xfId="24805"/>
    <cellStyle name="Input 2 5 3 2 6" xfId="25250"/>
    <cellStyle name="Input 2 5 3 3" xfId="21563"/>
    <cellStyle name="Input 2 5 3 4" xfId="22442"/>
    <cellStyle name="Input 2 5 3 5" xfId="23419"/>
    <cellStyle name="Input 2 5 3 6" xfId="23484"/>
    <cellStyle name="Input 2 5 4" xfId="9390"/>
    <cellStyle name="Input 2 5 4 2" xfId="21254"/>
    <cellStyle name="Input 2 5 4 2 2" xfId="22153"/>
    <cellStyle name="Input 2 5 4 2 3" xfId="23024"/>
    <cellStyle name="Input 2 5 4 2 4" xfId="24187"/>
    <cellStyle name="Input 2 5 4 2 5" xfId="24804"/>
    <cellStyle name="Input 2 5 4 2 6" xfId="25249"/>
    <cellStyle name="Input 2 5 4 3" xfId="21564"/>
    <cellStyle name="Input 2 5 4 4" xfId="22443"/>
    <cellStyle name="Input 2 5 4 5" xfId="23420"/>
    <cellStyle name="Input 2 5 4 6" xfId="23483"/>
    <cellStyle name="Input 2 5 5" xfId="9391"/>
    <cellStyle name="Input 2 5 5 2" xfId="21253"/>
    <cellStyle name="Input 2 5 5 2 2" xfId="22152"/>
    <cellStyle name="Input 2 5 5 2 3" xfId="23023"/>
    <cellStyle name="Input 2 5 5 2 4" xfId="24186"/>
    <cellStyle name="Input 2 5 5 2 5" xfId="24803"/>
    <cellStyle name="Input 2 5 5 2 6" xfId="25248"/>
    <cellStyle name="Input 2 5 5 3" xfId="21565"/>
    <cellStyle name="Input 2 5 5 4" xfId="22444"/>
    <cellStyle name="Input 2 5 5 5" xfId="23421"/>
    <cellStyle name="Input 2 5 5 6" xfId="23482"/>
    <cellStyle name="Input 2 6" xfId="9392"/>
    <cellStyle name="Input 2 6 2" xfId="9393"/>
    <cellStyle name="Input 2 6 2 2" xfId="21252"/>
    <cellStyle name="Input 2 6 2 2 2" xfId="22151"/>
    <cellStyle name="Input 2 6 2 2 3" xfId="23022"/>
    <cellStyle name="Input 2 6 2 2 4" xfId="24185"/>
    <cellStyle name="Input 2 6 2 2 5" xfId="24802"/>
    <cellStyle name="Input 2 6 2 2 6" xfId="25247"/>
    <cellStyle name="Input 2 6 2 3" xfId="21566"/>
    <cellStyle name="Input 2 6 2 4" xfId="22445"/>
    <cellStyle name="Input 2 6 2 5" xfId="23422"/>
    <cellStyle name="Input 2 6 2 6" xfId="23481"/>
    <cellStyle name="Input 2 6 3" xfId="9394"/>
    <cellStyle name="Input 2 6 3 2" xfId="21251"/>
    <cellStyle name="Input 2 6 3 2 2" xfId="22150"/>
    <cellStyle name="Input 2 6 3 2 3" xfId="23021"/>
    <cellStyle name="Input 2 6 3 2 4" xfId="24184"/>
    <cellStyle name="Input 2 6 3 2 5" xfId="24801"/>
    <cellStyle name="Input 2 6 3 2 6" xfId="25246"/>
    <cellStyle name="Input 2 6 3 3" xfId="21567"/>
    <cellStyle name="Input 2 6 3 4" xfId="22446"/>
    <cellStyle name="Input 2 6 3 5" xfId="23423"/>
    <cellStyle name="Input 2 6 3 6" xfId="23480"/>
    <cellStyle name="Input 2 6 4" xfId="9395"/>
    <cellStyle name="Input 2 6 4 2" xfId="21250"/>
    <cellStyle name="Input 2 6 4 2 2" xfId="22149"/>
    <cellStyle name="Input 2 6 4 2 3" xfId="23020"/>
    <cellStyle name="Input 2 6 4 2 4" xfId="24183"/>
    <cellStyle name="Input 2 6 4 2 5" xfId="24800"/>
    <cellStyle name="Input 2 6 4 2 6" xfId="25245"/>
    <cellStyle name="Input 2 6 4 3" xfId="21568"/>
    <cellStyle name="Input 2 6 4 4" xfId="22447"/>
    <cellStyle name="Input 2 6 4 5" xfId="23424"/>
    <cellStyle name="Input 2 6 4 6" xfId="23479"/>
    <cellStyle name="Input 2 6 5" xfId="9396"/>
    <cellStyle name="Input 2 6 5 2" xfId="21249"/>
    <cellStyle name="Input 2 6 5 2 2" xfId="22148"/>
    <cellStyle name="Input 2 6 5 2 3" xfId="23019"/>
    <cellStyle name="Input 2 6 5 2 4" xfId="24182"/>
    <cellStyle name="Input 2 6 5 2 5" xfId="24799"/>
    <cellStyle name="Input 2 6 5 2 6" xfId="25244"/>
    <cellStyle name="Input 2 6 5 3" xfId="21569"/>
    <cellStyle name="Input 2 6 5 4" xfId="22448"/>
    <cellStyle name="Input 2 6 5 5" xfId="23425"/>
    <cellStyle name="Input 2 6 5 6" xfId="23478"/>
    <cellStyle name="Input 2 7" xfId="9397"/>
    <cellStyle name="Input 2 7 2" xfId="9398"/>
    <cellStyle name="Input 2 7 2 2" xfId="21248"/>
    <cellStyle name="Input 2 7 2 2 2" xfId="22147"/>
    <cellStyle name="Input 2 7 2 2 3" xfId="23018"/>
    <cellStyle name="Input 2 7 2 2 4" xfId="24181"/>
    <cellStyle name="Input 2 7 2 2 5" xfId="24798"/>
    <cellStyle name="Input 2 7 2 2 6" xfId="25243"/>
    <cellStyle name="Input 2 7 2 3" xfId="21570"/>
    <cellStyle name="Input 2 7 2 4" xfId="22449"/>
    <cellStyle name="Input 2 7 2 5" xfId="23426"/>
    <cellStyle name="Input 2 7 2 6" xfId="23477"/>
    <cellStyle name="Input 2 7 3" xfId="9399"/>
    <cellStyle name="Input 2 7 3 2" xfId="21247"/>
    <cellStyle name="Input 2 7 3 2 2" xfId="22146"/>
    <cellStyle name="Input 2 7 3 2 3" xfId="23017"/>
    <cellStyle name="Input 2 7 3 2 4" xfId="24180"/>
    <cellStyle name="Input 2 7 3 2 5" xfId="24797"/>
    <cellStyle name="Input 2 7 3 2 6" xfId="25242"/>
    <cellStyle name="Input 2 7 3 3" xfId="21571"/>
    <cellStyle name="Input 2 7 3 4" xfId="22450"/>
    <cellStyle name="Input 2 7 3 5" xfId="23427"/>
    <cellStyle name="Input 2 7 3 6" xfId="23476"/>
    <cellStyle name="Input 2 7 4" xfId="9400"/>
    <cellStyle name="Input 2 7 4 2" xfId="21246"/>
    <cellStyle name="Input 2 7 4 2 2" xfId="22145"/>
    <cellStyle name="Input 2 7 4 2 3" xfId="23016"/>
    <cellStyle name="Input 2 7 4 2 4" xfId="24179"/>
    <cellStyle name="Input 2 7 4 2 5" xfId="24796"/>
    <cellStyle name="Input 2 7 4 2 6" xfId="25241"/>
    <cellStyle name="Input 2 7 4 3" xfId="21572"/>
    <cellStyle name="Input 2 7 4 4" xfId="22451"/>
    <cellStyle name="Input 2 7 4 5" xfId="23428"/>
    <cellStyle name="Input 2 7 4 6" xfId="23475"/>
    <cellStyle name="Input 2 7 5" xfId="9401"/>
    <cellStyle name="Input 2 7 5 2" xfId="21245"/>
    <cellStyle name="Input 2 7 5 2 2" xfId="22144"/>
    <cellStyle name="Input 2 7 5 2 3" xfId="23015"/>
    <cellStyle name="Input 2 7 5 2 4" xfId="24178"/>
    <cellStyle name="Input 2 7 5 2 5" xfId="24795"/>
    <cellStyle name="Input 2 7 5 2 6" xfId="25240"/>
    <cellStyle name="Input 2 7 5 3" xfId="21573"/>
    <cellStyle name="Input 2 7 5 4" xfId="22452"/>
    <cellStyle name="Input 2 7 5 5" xfId="23429"/>
    <cellStyle name="Input 2 7 5 6" xfId="23474"/>
    <cellStyle name="Input 2 8" xfId="9402"/>
    <cellStyle name="Input 2 8 2" xfId="9403"/>
    <cellStyle name="Input 2 8 2 2" xfId="21244"/>
    <cellStyle name="Input 2 8 2 2 2" xfId="22143"/>
    <cellStyle name="Input 2 8 2 2 3" xfId="23014"/>
    <cellStyle name="Input 2 8 2 2 4" xfId="24177"/>
    <cellStyle name="Input 2 8 2 2 5" xfId="24794"/>
    <cellStyle name="Input 2 8 2 2 6" xfId="25239"/>
    <cellStyle name="Input 2 8 2 3" xfId="21574"/>
    <cellStyle name="Input 2 8 2 4" xfId="22453"/>
    <cellStyle name="Input 2 8 2 5" xfId="23430"/>
    <cellStyle name="Input 2 8 2 6" xfId="23473"/>
    <cellStyle name="Input 2 8 3" xfId="9404"/>
    <cellStyle name="Input 2 8 3 2" xfId="21243"/>
    <cellStyle name="Input 2 8 3 2 2" xfId="22142"/>
    <cellStyle name="Input 2 8 3 2 3" xfId="23013"/>
    <cellStyle name="Input 2 8 3 2 4" xfId="24176"/>
    <cellStyle name="Input 2 8 3 2 5" xfId="24793"/>
    <cellStyle name="Input 2 8 3 2 6" xfId="25238"/>
    <cellStyle name="Input 2 8 3 3" xfId="21575"/>
    <cellStyle name="Input 2 8 3 4" xfId="22454"/>
    <cellStyle name="Input 2 8 3 5" xfId="23431"/>
    <cellStyle name="Input 2 8 3 6" xfId="23472"/>
    <cellStyle name="Input 2 8 4" xfId="9405"/>
    <cellStyle name="Input 2 8 4 2" xfId="21242"/>
    <cellStyle name="Input 2 8 4 2 2" xfId="22141"/>
    <cellStyle name="Input 2 8 4 2 3" xfId="23012"/>
    <cellStyle name="Input 2 8 4 2 4" xfId="24175"/>
    <cellStyle name="Input 2 8 4 2 5" xfId="24792"/>
    <cellStyle name="Input 2 8 4 2 6" xfId="25237"/>
    <cellStyle name="Input 2 8 4 3" xfId="21576"/>
    <cellStyle name="Input 2 8 4 4" xfId="22455"/>
    <cellStyle name="Input 2 8 4 5" xfId="23432"/>
    <cellStyle name="Input 2 8 4 6" xfId="23471"/>
    <cellStyle name="Input 2 8 5" xfId="9406"/>
    <cellStyle name="Input 2 8 5 2" xfId="21241"/>
    <cellStyle name="Input 2 8 5 2 2" xfId="22140"/>
    <cellStyle name="Input 2 8 5 2 3" xfId="23011"/>
    <cellStyle name="Input 2 8 5 2 4" xfId="24174"/>
    <cellStyle name="Input 2 8 5 2 5" xfId="24791"/>
    <cellStyle name="Input 2 8 5 2 6" xfId="25236"/>
    <cellStyle name="Input 2 8 5 3" xfId="21577"/>
    <cellStyle name="Input 2 8 5 4" xfId="22456"/>
    <cellStyle name="Input 2 8 5 5" xfId="23433"/>
    <cellStyle name="Input 2 8 5 6" xfId="23470"/>
    <cellStyle name="Input 2 9" xfId="9407"/>
    <cellStyle name="Input 2 9 2" xfId="9408"/>
    <cellStyle name="Input 2 9 2 2" xfId="21240"/>
    <cellStyle name="Input 2 9 2 2 2" xfId="22139"/>
    <cellStyle name="Input 2 9 2 2 3" xfId="23010"/>
    <cellStyle name="Input 2 9 2 2 4" xfId="24173"/>
    <cellStyle name="Input 2 9 2 2 5" xfId="24790"/>
    <cellStyle name="Input 2 9 2 2 6" xfId="25235"/>
    <cellStyle name="Input 2 9 2 3" xfId="21578"/>
    <cellStyle name="Input 2 9 2 4" xfId="22457"/>
    <cellStyle name="Input 2 9 2 5" xfId="23434"/>
    <cellStyle name="Input 2 9 2 6" xfId="23469"/>
    <cellStyle name="Input 2 9 3" xfId="9409"/>
    <cellStyle name="Input 2 9 3 2" xfId="21239"/>
    <cellStyle name="Input 2 9 3 2 2" xfId="22138"/>
    <cellStyle name="Input 2 9 3 2 3" xfId="23009"/>
    <cellStyle name="Input 2 9 3 2 4" xfId="24172"/>
    <cellStyle name="Input 2 9 3 2 5" xfId="24789"/>
    <cellStyle name="Input 2 9 3 2 6" xfId="25234"/>
    <cellStyle name="Input 2 9 3 3" xfId="21579"/>
    <cellStyle name="Input 2 9 3 4" xfId="22458"/>
    <cellStyle name="Input 2 9 3 5" xfId="23435"/>
    <cellStyle name="Input 2 9 3 6" xfId="23468"/>
    <cellStyle name="Input 2 9 4" xfId="9410"/>
    <cellStyle name="Input 2 9 4 2" xfId="21238"/>
    <cellStyle name="Input 2 9 4 2 2" xfId="22137"/>
    <cellStyle name="Input 2 9 4 2 3" xfId="23008"/>
    <cellStyle name="Input 2 9 4 2 4" xfId="24171"/>
    <cellStyle name="Input 2 9 4 2 5" xfId="24788"/>
    <cellStyle name="Input 2 9 4 2 6" xfId="25233"/>
    <cellStyle name="Input 2 9 4 3" xfId="21580"/>
    <cellStyle name="Input 2 9 4 4" xfId="22459"/>
    <cellStyle name="Input 2 9 4 5" xfId="23436"/>
    <cellStyle name="Input 2 9 4 6" xfId="23467"/>
    <cellStyle name="Input 2 9 5" xfId="9411"/>
    <cellStyle name="Input 2 9 5 2" xfId="21237"/>
    <cellStyle name="Input 2 9 5 2 2" xfId="22136"/>
    <cellStyle name="Input 2 9 5 2 3" xfId="23007"/>
    <cellStyle name="Input 2 9 5 2 4" xfId="24170"/>
    <cellStyle name="Input 2 9 5 2 5" xfId="24787"/>
    <cellStyle name="Input 2 9 5 2 6" xfId="25232"/>
    <cellStyle name="Input 2 9 5 3" xfId="21581"/>
    <cellStyle name="Input 2 9 5 4" xfId="22460"/>
    <cellStyle name="Input 2 9 5 5" xfId="23437"/>
    <cellStyle name="Input 2 9 5 6" xfId="23466"/>
    <cellStyle name="Input 3" xfId="9412"/>
    <cellStyle name="Input 3 2" xfId="9413"/>
    <cellStyle name="Input 3 2 2" xfId="21235"/>
    <cellStyle name="Input 3 2 2 2" xfId="22134"/>
    <cellStyle name="Input 3 2 2 3" xfId="23005"/>
    <cellStyle name="Input 3 2 2 4" xfId="24168"/>
    <cellStyle name="Input 3 2 2 5" xfId="24785"/>
    <cellStyle name="Input 3 2 2 6" xfId="25230"/>
    <cellStyle name="Input 3 2 3" xfId="21583"/>
    <cellStyle name="Input 3 2 4" xfId="22462"/>
    <cellStyle name="Input 3 2 5" xfId="23439"/>
    <cellStyle name="Input 3 2 6" xfId="23464"/>
    <cellStyle name="Input 3 3" xfId="9414"/>
    <cellStyle name="Input 3 3 2" xfId="21234"/>
    <cellStyle name="Input 3 3 2 2" xfId="22133"/>
    <cellStyle name="Input 3 3 2 3" xfId="23004"/>
    <cellStyle name="Input 3 3 2 4" xfId="24167"/>
    <cellStyle name="Input 3 3 2 5" xfId="24784"/>
    <cellStyle name="Input 3 3 2 6" xfId="25229"/>
    <cellStyle name="Input 3 3 3" xfId="21584"/>
    <cellStyle name="Input 3 3 4" xfId="22463"/>
    <cellStyle name="Input 3 3 5" xfId="23440"/>
    <cellStyle name="Input 3 3 6" xfId="23463"/>
    <cellStyle name="Input 3 4" xfId="21236"/>
    <cellStyle name="Input 3 4 2" xfId="22135"/>
    <cellStyle name="Input 3 4 3" xfId="23006"/>
    <cellStyle name="Input 3 4 4" xfId="24169"/>
    <cellStyle name="Input 3 4 5" xfId="24786"/>
    <cellStyle name="Input 3 4 6" xfId="25231"/>
    <cellStyle name="Input 3 5" xfId="21582"/>
    <cellStyle name="Input 3 6" xfId="22461"/>
    <cellStyle name="Input 3 7" xfId="23438"/>
    <cellStyle name="Input 3 8" xfId="23465"/>
    <cellStyle name="Input 4" xfId="9415"/>
    <cellStyle name="Input 4 2" xfId="9416"/>
    <cellStyle name="Input 4 2 2" xfId="21232"/>
    <cellStyle name="Input 4 2 2 2" xfId="22131"/>
    <cellStyle name="Input 4 2 2 3" xfId="23002"/>
    <cellStyle name="Input 4 2 2 4" xfId="24165"/>
    <cellStyle name="Input 4 2 2 5" xfId="24782"/>
    <cellStyle name="Input 4 2 2 6" xfId="25227"/>
    <cellStyle name="Input 4 2 3" xfId="21586"/>
    <cellStyle name="Input 4 2 4" xfId="22465"/>
    <cellStyle name="Input 4 2 5" xfId="23442"/>
    <cellStyle name="Input 4 2 6" xfId="23461"/>
    <cellStyle name="Input 4 3" xfId="9417"/>
    <cellStyle name="Input 4 3 2" xfId="21231"/>
    <cellStyle name="Input 4 3 2 2" xfId="22130"/>
    <cellStyle name="Input 4 3 2 3" xfId="23001"/>
    <cellStyle name="Input 4 3 2 4" xfId="24164"/>
    <cellStyle name="Input 4 3 2 5" xfId="24781"/>
    <cellStyle name="Input 4 3 2 6" xfId="25226"/>
    <cellStyle name="Input 4 3 3" xfId="21587"/>
    <cellStyle name="Input 4 3 4" xfId="22466"/>
    <cellStyle name="Input 4 3 5" xfId="23443"/>
    <cellStyle name="Input 4 3 6" xfId="23460"/>
    <cellStyle name="Input 4 4" xfId="21233"/>
    <cellStyle name="Input 4 4 2" xfId="22132"/>
    <cellStyle name="Input 4 4 3" xfId="23003"/>
    <cellStyle name="Input 4 4 4" xfId="24166"/>
    <cellStyle name="Input 4 4 5" xfId="24783"/>
    <cellStyle name="Input 4 4 6" xfId="25228"/>
    <cellStyle name="Input 4 5" xfId="21585"/>
    <cellStyle name="Input 4 6" xfId="22464"/>
    <cellStyle name="Input 4 7" xfId="23441"/>
    <cellStyle name="Input 4 8" xfId="23462"/>
    <cellStyle name="Input 5" xfId="9418"/>
    <cellStyle name="Input 5 2" xfId="9419"/>
    <cellStyle name="Input 5 2 2" xfId="21229"/>
    <cellStyle name="Input 5 2 2 2" xfId="22128"/>
    <cellStyle name="Input 5 2 2 3" xfId="22999"/>
    <cellStyle name="Input 5 2 2 4" xfId="24162"/>
    <cellStyle name="Input 5 2 2 5" xfId="24779"/>
    <cellStyle name="Input 5 2 2 6" xfId="25224"/>
    <cellStyle name="Input 5 2 3" xfId="21589"/>
    <cellStyle name="Input 5 2 4" xfId="22468"/>
    <cellStyle name="Input 5 2 5" xfId="23445"/>
    <cellStyle name="Input 5 2 6" xfId="23458"/>
    <cellStyle name="Input 5 3" xfId="9420"/>
    <cellStyle name="Input 5 3 2" xfId="21228"/>
    <cellStyle name="Input 5 3 2 2" xfId="22127"/>
    <cellStyle name="Input 5 3 2 3" xfId="22998"/>
    <cellStyle name="Input 5 3 2 4" xfId="24161"/>
    <cellStyle name="Input 5 3 2 5" xfId="24778"/>
    <cellStyle name="Input 5 3 2 6" xfId="25223"/>
    <cellStyle name="Input 5 3 3" xfId="21590"/>
    <cellStyle name="Input 5 3 4" xfId="22469"/>
    <cellStyle name="Input 5 3 5" xfId="23446"/>
    <cellStyle name="Input 5 3 6" xfId="23457"/>
    <cellStyle name="Input 5 4" xfId="21230"/>
    <cellStyle name="Input 5 4 2" xfId="22129"/>
    <cellStyle name="Input 5 4 3" xfId="23000"/>
    <cellStyle name="Input 5 4 4" xfId="24163"/>
    <cellStyle name="Input 5 4 5" xfId="24780"/>
    <cellStyle name="Input 5 4 6" xfId="25225"/>
    <cellStyle name="Input 5 5" xfId="21588"/>
    <cellStyle name="Input 5 6" xfId="22467"/>
    <cellStyle name="Input 5 7" xfId="23444"/>
    <cellStyle name="Input 5 8" xfId="23459"/>
    <cellStyle name="Input 6" xfId="9421"/>
    <cellStyle name="Input 6 2" xfId="9422"/>
    <cellStyle name="Input 6 2 2" xfId="21226"/>
    <cellStyle name="Input 6 2 2 2" xfId="22125"/>
    <cellStyle name="Input 6 2 2 3" xfId="22996"/>
    <cellStyle name="Input 6 2 2 4" xfId="24159"/>
    <cellStyle name="Input 6 2 2 5" xfId="24776"/>
    <cellStyle name="Input 6 2 2 6" xfId="25221"/>
    <cellStyle name="Input 6 2 3" xfId="21592"/>
    <cellStyle name="Input 6 2 4" xfId="22471"/>
    <cellStyle name="Input 6 2 5" xfId="23448"/>
    <cellStyle name="Input 6 2 6" xfId="23455"/>
    <cellStyle name="Input 6 3" xfId="9423"/>
    <cellStyle name="Input 6 3 2" xfId="21225"/>
    <cellStyle name="Input 6 3 2 2" xfId="22124"/>
    <cellStyle name="Input 6 3 2 3" xfId="22995"/>
    <cellStyle name="Input 6 3 2 4" xfId="24158"/>
    <cellStyle name="Input 6 3 2 5" xfId="24775"/>
    <cellStyle name="Input 6 3 2 6" xfId="25220"/>
    <cellStyle name="Input 6 3 3" xfId="21593"/>
    <cellStyle name="Input 6 3 4" xfId="22472"/>
    <cellStyle name="Input 6 3 5" xfId="23449"/>
    <cellStyle name="Input 6 3 6" xfId="23454"/>
    <cellStyle name="Input 6 4" xfId="21227"/>
    <cellStyle name="Input 6 4 2" xfId="22126"/>
    <cellStyle name="Input 6 4 3" xfId="22997"/>
    <cellStyle name="Input 6 4 4" xfId="24160"/>
    <cellStyle name="Input 6 4 5" xfId="24777"/>
    <cellStyle name="Input 6 4 6" xfId="25222"/>
    <cellStyle name="Input 6 5" xfId="21591"/>
    <cellStyle name="Input 6 6" xfId="22470"/>
    <cellStyle name="Input 6 7" xfId="23447"/>
    <cellStyle name="Input 6 8" xfId="23456"/>
    <cellStyle name="Input 7" xfId="9424"/>
    <cellStyle name="Input 7 2" xfId="21224"/>
    <cellStyle name="Input 7 2 2" xfId="22123"/>
    <cellStyle name="Input 7 2 3" xfId="22994"/>
    <cellStyle name="Input 7 2 4" xfId="24157"/>
    <cellStyle name="Input 7 2 5" xfId="24774"/>
    <cellStyle name="Input 7 2 6" xfId="25219"/>
    <cellStyle name="Input 7 3" xfId="21594"/>
    <cellStyle name="Input 7 4" xfId="22473"/>
    <cellStyle name="Input 7 5" xfId="23450"/>
    <cellStyle name="Input 7 6" xfId="23453"/>
    <cellStyle name="inputExposure" xfId="9425"/>
    <cellStyle name="inputExposure 2" xfId="21223"/>
    <cellStyle name="inputExposure 2 2" xfId="22122"/>
    <cellStyle name="inputExposure 2 3" xfId="22993"/>
    <cellStyle name="inputExposure 2 4" xfId="24156"/>
    <cellStyle name="inputExposure 2 5" xfId="24773"/>
    <cellStyle name="inputExposure 3" xfId="21595"/>
    <cellStyle name="inputExposure 4" xfId="23451"/>
    <cellStyle name="inputExposure 5" xfId="23452"/>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2 2" xfId="25397"/>
    <cellStyle name="Normal 123" xfId="2539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1596"/>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159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159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159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5400"/>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20"/>
    <cellStyle name="Note 2 10 2 2 3" xfId="22991"/>
    <cellStyle name="Note 2 10 2 2 4" xfId="24154"/>
    <cellStyle name="Note 2 10 2 2 5" xfId="24771"/>
    <cellStyle name="Note 2 10 2 2 6" xfId="25217"/>
    <cellStyle name="Note 2 10 2 3" xfId="21601"/>
    <cellStyle name="Note 2 10 2 4" xfId="22475"/>
    <cellStyle name="Note 2 10 2 5" xfId="23635"/>
    <cellStyle name="Note 2 10 2 6" xfId="23268"/>
    <cellStyle name="Note 2 10 3" xfId="20386"/>
    <cellStyle name="Note 2 10 3 2" xfId="21220"/>
    <cellStyle name="Note 2 10 3 2 2" xfId="22119"/>
    <cellStyle name="Note 2 10 3 2 3" xfId="22990"/>
    <cellStyle name="Note 2 10 3 2 4" xfId="24153"/>
    <cellStyle name="Note 2 10 3 2 5" xfId="24770"/>
    <cellStyle name="Note 2 10 3 2 6" xfId="25216"/>
    <cellStyle name="Note 2 10 3 3" xfId="21602"/>
    <cellStyle name="Note 2 10 3 4" xfId="22476"/>
    <cellStyle name="Note 2 10 3 5" xfId="23636"/>
    <cellStyle name="Note 2 10 3 6" xfId="23267"/>
    <cellStyle name="Note 2 10 4" xfId="20387"/>
    <cellStyle name="Note 2 10 4 2" xfId="21219"/>
    <cellStyle name="Note 2 10 4 2 2" xfId="22118"/>
    <cellStyle name="Note 2 10 4 2 3" xfId="22989"/>
    <cellStyle name="Note 2 10 4 2 4" xfId="24152"/>
    <cellStyle name="Note 2 10 4 2 5" xfId="24769"/>
    <cellStyle name="Note 2 10 4 2 6" xfId="25215"/>
    <cellStyle name="Note 2 10 4 3" xfId="21603"/>
    <cellStyle name="Note 2 10 4 4" xfId="22477"/>
    <cellStyle name="Note 2 10 4 5" xfId="23637"/>
    <cellStyle name="Note 2 10 4 6" xfId="23266"/>
    <cellStyle name="Note 2 10 5" xfId="20388"/>
    <cellStyle name="Note 2 10 5 2" xfId="21218"/>
    <cellStyle name="Note 2 10 5 2 2" xfId="22117"/>
    <cellStyle name="Note 2 10 5 2 3" xfId="22988"/>
    <cellStyle name="Note 2 10 5 2 4" xfId="24151"/>
    <cellStyle name="Note 2 10 5 2 5" xfId="24768"/>
    <cellStyle name="Note 2 10 5 2 6" xfId="25214"/>
    <cellStyle name="Note 2 10 5 3" xfId="21604"/>
    <cellStyle name="Note 2 10 5 4" xfId="22478"/>
    <cellStyle name="Note 2 10 5 5" xfId="23638"/>
    <cellStyle name="Note 2 10 5 6" xfId="23265"/>
    <cellStyle name="Note 2 11" xfId="20389"/>
    <cellStyle name="Note 2 11 2" xfId="20390"/>
    <cellStyle name="Note 2 11 2 2" xfId="21217"/>
    <cellStyle name="Note 2 11 2 2 2" xfId="22116"/>
    <cellStyle name="Note 2 11 2 2 3" xfId="22987"/>
    <cellStyle name="Note 2 11 2 2 4" xfId="24150"/>
    <cellStyle name="Note 2 11 2 2 5" xfId="24767"/>
    <cellStyle name="Note 2 11 2 2 6" xfId="25213"/>
    <cellStyle name="Note 2 11 2 3" xfId="21605"/>
    <cellStyle name="Note 2 11 2 4" xfId="22479"/>
    <cellStyle name="Note 2 11 2 5" xfId="23639"/>
    <cellStyle name="Note 2 11 2 6" xfId="23264"/>
    <cellStyle name="Note 2 11 3" xfId="20391"/>
    <cellStyle name="Note 2 11 3 2" xfId="21216"/>
    <cellStyle name="Note 2 11 3 2 2" xfId="22115"/>
    <cellStyle name="Note 2 11 3 2 3" xfId="22986"/>
    <cellStyle name="Note 2 11 3 2 4" xfId="24149"/>
    <cellStyle name="Note 2 11 3 2 5" xfId="24766"/>
    <cellStyle name="Note 2 11 3 2 6" xfId="25212"/>
    <cellStyle name="Note 2 11 3 3" xfId="21606"/>
    <cellStyle name="Note 2 11 3 4" xfId="22480"/>
    <cellStyle name="Note 2 11 3 5" xfId="23640"/>
    <cellStyle name="Note 2 11 3 6" xfId="23263"/>
    <cellStyle name="Note 2 11 4" xfId="20392"/>
    <cellStyle name="Note 2 11 4 2" xfId="21215"/>
    <cellStyle name="Note 2 11 4 2 2" xfId="22114"/>
    <cellStyle name="Note 2 11 4 2 3" xfId="22985"/>
    <cellStyle name="Note 2 11 4 2 4" xfId="24148"/>
    <cellStyle name="Note 2 11 4 2 5" xfId="24765"/>
    <cellStyle name="Note 2 11 4 2 6" xfId="25211"/>
    <cellStyle name="Note 2 11 4 3" xfId="21607"/>
    <cellStyle name="Note 2 11 4 4" xfId="22481"/>
    <cellStyle name="Note 2 11 4 5" xfId="23641"/>
    <cellStyle name="Note 2 11 4 6" xfId="23262"/>
    <cellStyle name="Note 2 11 5" xfId="20393"/>
    <cellStyle name="Note 2 11 5 2" xfId="21214"/>
    <cellStyle name="Note 2 11 5 2 2" xfId="22113"/>
    <cellStyle name="Note 2 11 5 2 3" xfId="22984"/>
    <cellStyle name="Note 2 11 5 2 4" xfId="24147"/>
    <cellStyle name="Note 2 11 5 2 5" xfId="24764"/>
    <cellStyle name="Note 2 11 5 2 6" xfId="25210"/>
    <cellStyle name="Note 2 11 5 3" xfId="21608"/>
    <cellStyle name="Note 2 11 5 4" xfId="22482"/>
    <cellStyle name="Note 2 11 5 5" xfId="23642"/>
    <cellStyle name="Note 2 11 5 6" xfId="23261"/>
    <cellStyle name="Note 2 12" xfId="20394"/>
    <cellStyle name="Note 2 12 2" xfId="20395"/>
    <cellStyle name="Note 2 12 2 2" xfId="21213"/>
    <cellStyle name="Note 2 12 2 2 2" xfId="22112"/>
    <cellStyle name="Note 2 12 2 2 3" xfId="22983"/>
    <cellStyle name="Note 2 12 2 2 4" xfId="24146"/>
    <cellStyle name="Note 2 12 2 2 5" xfId="24763"/>
    <cellStyle name="Note 2 12 2 2 6" xfId="25209"/>
    <cellStyle name="Note 2 12 2 3" xfId="21609"/>
    <cellStyle name="Note 2 12 2 4" xfId="22483"/>
    <cellStyle name="Note 2 12 2 5" xfId="23643"/>
    <cellStyle name="Note 2 12 2 6" xfId="23260"/>
    <cellStyle name="Note 2 12 3" xfId="20396"/>
    <cellStyle name="Note 2 12 3 2" xfId="21212"/>
    <cellStyle name="Note 2 12 3 2 2" xfId="22111"/>
    <cellStyle name="Note 2 12 3 2 3" xfId="22982"/>
    <cellStyle name="Note 2 12 3 2 4" xfId="24145"/>
    <cellStyle name="Note 2 12 3 2 5" xfId="24762"/>
    <cellStyle name="Note 2 12 3 2 6" xfId="25208"/>
    <cellStyle name="Note 2 12 3 3" xfId="21610"/>
    <cellStyle name="Note 2 12 3 4" xfId="22484"/>
    <cellStyle name="Note 2 12 3 5" xfId="23644"/>
    <cellStyle name="Note 2 12 3 6" xfId="23259"/>
    <cellStyle name="Note 2 12 4" xfId="20397"/>
    <cellStyle name="Note 2 12 4 2" xfId="21211"/>
    <cellStyle name="Note 2 12 4 2 2" xfId="22110"/>
    <cellStyle name="Note 2 12 4 2 3" xfId="22981"/>
    <cellStyle name="Note 2 12 4 2 4" xfId="24144"/>
    <cellStyle name="Note 2 12 4 2 5" xfId="24761"/>
    <cellStyle name="Note 2 12 4 2 6" xfId="25207"/>
    <cellStyle name="Note 2 12 4 3" xfId="21611"/>
    <cellStyle name="Note 2 12 4 4" xfId="22485"/>
    <cellStyle name="Note 2 12 4 5" xfId="23645"/>
    <cellStyle name="Note 2 12 4 6" xfId="23258"/>
    <cellStyle name="Note 2 12 5" xfId="20398"/>
    <cellStyle name="Note 2 12 5 2" xfId="21210"/>
    <cellStyle name="Note 2 12 5 2 2" xfId="22109"/>
    <cellStyle name="Note 2 12 5 2 3" xfId="22980"/>
    <cellStyle name="Note 2 12 5 2 4" xfId="24143"/>
    <cellStyle name="Note 2 12 5 2 5" xfId="24760"/>
    <cellStyle name="Note 2 12 5 2 6" xfId="25206"/>
    <cellStyle name="Note 2 12 5 3" xfId="21612"/>
    <cellStyle name="Note 2 12 5 4" xfId="22486"/>
    <cellStyle name="Note 2 12 5 5" xfId="23646"/>
    <cellStyle name="Note 2 12 5 6" xfId="23257"/>
    <cellStyle name="Note 2 13" xfId="20399"/>
    <cellStyle name="Note 2 13 2" xfId="20400"/>
    <cellStyle name="Note 2 13 2 2" xfId="21209"/>
    <cellStyle name="Note 2 13 2 2 2" xfId="22108"/>
    <cellStyle name="Note 2 13 2 2 3" xfId="22979"/>
    <cellStyle name="Note 2 13 2 2 4" xfId="24142"/>
    <cellStyle name="Note 2 13 2 2 5" xfId="24759"/>
    <cellStyle name="Note 2 13 2 2 6" xfId="25205"/>
    <cellStyle name="Note 2 13 2 3" xfId="21613"/>
    <cellStyle name="Note 2 13 2 4" xfId="22487"/>
    <cellStyle name="Note 2 13 2 5" xfId="23647"/>
    <cellStyle name="Note 2 13 2 6" xfId="23256"/>
    <cellStyle name="Note 2 13 3" xfId="20401"/>
    <cellStyle name="Note 2 13 3 2" xfId="21208"/>
    <cellStyle name="Note 2 13 3 2 2" xfId="22107"/>
    <cellStyle name="Note 2 13 3 2 3" xfId="22978"/>
    <cellStyle name="Note 2 13 3 2 4" xfId="24141"/>
    <cellStyle name="Note 2 13 3 2 5" xfId="24758"/>
    <cellStyle name="Note 2 13 3 2 6" xfId="25204"/>
    <cellStyle name="Note 2 13 3 3" xfId="21614"/>
    <cellStyle name="Note 2 13 3 4" xfId="22488"/>
    <cellStyle name="Note 2 13 3 5" xfId="23648"/>
    <cellStyle name="Note 2 13 3 6" xfId="23255"/>
    <cellStyle name="Note 2 13 4" xfId="20402"/>
    <cellStyle name="Note 2 13 4 2" xfId="21207"/>
    <cellStyle name="Note 2 13 4 2 2" xfId="22106"/>
    <cellStyle name="Note 2 13 4 2 3" xfId="22977"/>
    <cellStyle name="Note 2 13 4 2 4" xfId="24140"/>
    <cellStyle name="Note 2 13 4 2 5" xfId="24757"/>
    <cellStyle name="Note 2 13 4 2 6" xfId="25203"/>
    <cellStyle name="Note 2 13 4 3" xfId="21615"/>
    <cellStyle name="Note 2 13 4 4" xfId="22489"/>
    <cellStyle name="Note 2 13 4 5" xfId="23649"/>
    <cellStyle name="Note 2 13 4 6" xfId="23254"/>
    <cellStyle name="Note 2 13 5" xfId="20403"/>
    <cellStyle name="Note 2 13 5 2" xfId="21206"/>
    <cellStyle name="Note 2 13 5 2 2" xfId="22105"/>
    <cellStyle name="Note 2 13 5 2 3" xfId="22976"/>
    <cellStyle name="Note 2 13 5 2 4" xfId="24139"/>
    <cellStyle name="Note 2 13 5 2 5" xfId="24756"/>
    <cellStyle name="Note 2 13 5 2 6" xfId="25202"/>
    <cellStyle name="Note 2 13 5 3" xfId="21616"/>
    <cellStyle name="Note 2 13 5 4" xfId="22490"/>
    <cellStyle name="Note 2 13 5 5" xfId="23650"/>
    <cellStyle name="Note 2 13 5 6" xfId="23253"/>
    <cellStyle name="Note 2 14" xfId="20404"/>
    <cellStyle name="Note 2 14 2" xfId="20405"/>
    <cellStyle name="Note 2 14 2 2" xfId="21204"/>
    <cellStyle name="Note 2 14 2 2 2" xfId="22103"/>
    <cellStyle name="Note 2 14 2 2 3" xfId="22974"/>
    <cellStyle name="Note 2 14 2 2 4" xfId="24137"/>
    <cellStyle name="Note 2 14 2 2 5" xfId="24754"/>
    <cellStyle name="Note 2 14 2 2 6" xfId="25200"/>
    <cellStyle name="Note 2 14 2 3" xfId="21618"/>
    <cellStyle name="Note 2 14 2 4" xfId="22492"/>
    <cellStyle name="Note 2 14 2 5" xfId="23652"/>
    <cellStyle name="Note 2 14 2 6" xfId="23251"/>
    <cellStyle name="Note 2 14 3" xfId="21205"/>
    <cellStyle name="Note 2 14 3 2" xfId="22104"/>
    <cellStyle name="Note 2 14 3 3" xfId="22975"/>
    <cellStyle name="Note 2 14 3 4" xfId="24138"/>
    <cellStyle name="Note 2 14 3 5" xfId="24755"/>
    <cellStyle name="Note 2 14 3 6" xfId="25201"/>
    <cellStyle name="Note 2 14 4" xfId="21617"/>
    <cellStyle name="Note 2 14 5" xfId="22491"/>
    <cellStyle name="Note 2 14 6" xfId="23651"/>
    <cellStyle name="Note 2 14 7" xfId="23252"/>
    <cellStyle name="Note 2 15" xfId="20406"/>
    <cellStyle name="Note 2 15 2" xfId="20407"/>
    <cellStyle name="Note 2 15 2 2" xfId="21203"/>
    <cellStyle name="Note 2 15 2 2 2" xfId="22102"/>
    <cellStyle name="Note 2 15 2 2 3" xfId="22973"/>
    <cellStyle name="Note 2 15 2 2 4" xfId="24136"/>
    <cellStyle name="Note 2 15 2 2 5" xfId="24753"/>
    <cellStyle name="Note 2 15 2 2 6" xfId="25199"/>
    <cellStyle name="Note 2 15 2 3" xfId="21619"/>
    <cellStyle name="Note 2 15 2 4" xfId="22493"/>
    <cellStyle name="Note 2 15 2 5" xfId="23653"/>
    <cellStyle name="Note 2 15 2 6" xfId="23250"/>
    <cellStyle name="Note 2 16" xfId="20408"/>
    <cellStyle name="Note 2 16 2" xfId="21202"/>
    <cellStyle name="Note 2 16 2 2" xfId="22101"/>
    <cellStyle name="Note 2 16 2 3" xfId="22972"/>
    <cellStyle name="Note 2 16 2 4" xfId="24135"/>
    <cellStyle name="Note 2 16 2 5" xfId="24752"/>
    <cellStyle name="Note 2 16 2 6" xfId="25198"/>
    <cellStyle name="Note 2 16 3" xfId="21620"/>
    <cellStyle name="Note 2 16 4" xfId="22494"/>
    <cellStyle name="Note 2 16 5" xfId="23654"/>
    <cellStyle name="Note 2 16 6" xfId="23249"/>
    <cellStyle name="Note 2 17" xfId="20409"/>
    <cellStyle name="Note 2 17 2" xfId="21201"/>
    <cellStyle name="Note 2 17 2 2" xfId="22100"/>
    <cellStyle name="Note 2 17 2 3" xfId="22971"/>
    <cellStyle name="Note 2 17 2 4" xfId="24134"/>
    <cellStyle name="Note 2 17 2 5" xfId="24751"/>
    <cellStyle name="Note 2 17 2 6" xfId="25197"/>
    <cellStyle name="Note 2 17 3" xfId="21621"/>
    <cellStyle name="Note 2 17 4" xfId="22495"/>
    <cellStyle name="Note 2 17 5" xfId="23655"/>
    <cellStyle name="Note 2 17 6" xfId="23248"/>
    <cellStyle name="Note 2 18" xfId="21222"/>
    <cellStyle name="Note 2 18 2" xfId="22121"/>
    <cellStyle name="Note 2 18 3" xfId="22992"/>
    <cellStyle name="Note 2 18 4" xfId="24155"/>
    <cellStyle name="Note 2 18 5" xfId="24772"/>
    <cellStyle name="Note 2 18 6" xfId="25218"/>
    <cellStyle name="Note 2 19" xfId="21600"/>
    <cellStyle name="Note 2 2" xfId="20410"/>
    <cellStyle name="Note 2 2 10" xfId="20411"/>
    <cellStyle name="Note 2 2 10 2" xfId="21199"/>
    <cellStyle name="Note 2 2 10 2 2" xfId="22098"/>
    <cellStyle name="Note 2 2 10 2 3" xfId="22969"/>
    <cellStyle name="Note 2 2 10 2 4" xfId="24132"/>
    <cellStyle name="Note 2 2 10 2 5" xfId="24749"/>
    <cellStyle name="Note 2 2 10 2 6" xfId="25195"/>
    <cellStyle name="Note 2 2 10 3" xfId="21623"/>
    <cellStyle name="Note 2 2 10 4" xfId="22497"/>
    <cellStyle name="Note 2 2 10 5" xfId="23657"/>
    <cellStyle name="Note 2 2 10 6" xfId="23246"/>
    <cellStyle name="Note 2 2 11" xfId="21200"/>
    <cellStyle name="Note 2 2 11 2" xfId="22099"/>
    <cellStyle name="Note 2 2 11 3" xfId="22970"/>
    <cellStyle name="Note 2 2 11 4" xfId="24133"/>
    <cellStyle name="Note 2 2 11 5" xfId="24750"/>
    <cellStyle name="Note 2 2 11 6" xfId="25196"/>
    <cellStyle name="Note 2 2 12" xfId="21622"/>
    <cellStyle name="Note 2 2 13" xfId="22496"/>
    <cellStyle name="Note 2 2 14" xfId="23656"/>
    <cellStyle name="Note 2 2 15" xfId="23247"/>
    <cellStyle name="Note 2 2 2" xfId="20412"/>
    <cellStyle name="Note 2 2 2 10" xfId="23245"/>
    <cellStyle name="Note 2 2 2 2" xfId="20413"/>
    <cellStyle name="Note 2 2 2 2 2" xfId="21197"/>
    <cellStyle name="Note 2 2 2 2 2 2" xfId="22096"/>
    <cellStyle name="Note 2 2 2 2 2 3" xfId="22967"/>
    <cellStyle name="Note 2 2 2 2 2 4" xfId="24130"/>
    <cellStyle name="Note 2 2 2 2 2 5" xfId="24747"/>
    <cellStyle name="Note 2 2 2 2 2 6" xfId="25193"/>
    <cellStyle name="Note 2 2 2 2 3" xfId="21625"/>
    <cellStyle name="Note 2 2 2 2 4" xfId="22499"/>
    <cellStyle name="Note 2 2 2 2 5" xfId="23659"/>
    <cellStyle name="Note 2 2 2 2 6" xfId="23244"/>
    <cellStyle name="Note 2 2 2 3" xfId="20414"/>
    <cellStyle name="Note 2 2 2 3 2" xfId="21196"/>
    <cellStyle name="Note 2 2 2 3 2 2" xfId="22095"/>
    <cellStyle name="Note 2 2 2 3 2 3" xfId="22966"/>
    <cellStyle name="Note 2 2 2 3 2 4" xfId="24129"/>
    <cellStyle name="Note 2 2 2 3 2 5" xfId="24746"/>
    <cellStyle name="Note 2 2 2 3 2 6" xfId="25192"/>
    <cellStyle name="Note 2 2 2 3 3" xfId="21626"/>
    <cellStyle name="Note 2 2 2 3 4" xfId="22500"/>
    <cellStyle name="Note 2 2 2 3 5" xfId="23660"/>
    <cellStyle name="Note 2 2 2 3 6" xfId="23243"/>
    <cellStyle name="Note 2 2 2 4" xfId="20415"/>
    <cellStyle name="Note 2 2 2 4 2" xfId="21195"/>
    <cellStyle name="Note 2 2 2 4 2 2" xfId="22094"/>
    <cellStyle name="Note 2 2 2 4 2 3" xfId="22965"/>
    <cellStyle name="Note 2 2 2 4 2 4" xfId="24128"/>
    <cellStyle name="Note 2 2 2 4 2 5" xfId="24745"/>
    <cellStyle name="Note 2 2 2 4 2 6" xfId="25191"/>
    <cellStyle name="Note 2 2 2 4 3" xfId="21627"/>
    <cellStyle name="Note 2 2 2 4 4" xfId="22501"/>
    <cellStyle name="Note 2 2 2 4 5" xfId="23661"/>
    <cellStyle name="Note 2 2 2 4 6" xfId="23242"/>
    <cellStyle name="Note 2 2 2 5" xfId="20416"/>
    <cellStyle name="Note 2 2 2 5 2" xfId="21194"/>
    <cellStyle name="Note 2 2 2 5 2 2" xfId="22093"/>
    <cellStyle name="Note 2 2 2 5 2 3" xfId="22964"/>
    <cellStyle name="Note 2 2 2 5 2 4" xfId="24127"/>
    <cellStyle name="Note 2 2 2 5 2 5" xfId="24744"/>
    <cellStyle name="Note 2 2 2 5 2 6" xfId="25190"/>
    <cellStyle name="Note 2 2 2 5 3" xfId="21628"/>
    <cellStyle name="Note 2 2 2 5 4" xfId="22502"/>
    <cellStyle name="Note 2 2 2 5 5" xfId="23662"/>
    <cellStyle name="Note 2 2 2 5 6" xfId="23241"/>
    <cellStyle name="Note 2 2 2 6" xfId="21198"/>
    <cellStyle name="Note 2 2 2 6 2" xfId="22097"/>
    <cellStyle name="Note 2 2 2 6 3" xfId="22968"/>
    <cellStyle name="Note 2 2 2 6 4" xfId="24131"/>
    <cellStyle name="Note 2 2 2 6 5" xfId="24748"/>
    <cellStyle name="Note 2 2 2 6 6" xfId="25194"/>
    <cellStyle name="Note 2 2 2 7" xfId="21624"/>
    <cellStyle name="Note 2 2 2 8" xfId="22498"/>
    <cellStyle name="Note 2 2 2 9" xfId="23658"/>
    <cellStyle name="Note 2 2 3" xfId="20417"/>
    <cellStyle name="Note 2 2 3 2" xfId="20418"/>
    <cellStyle name="Note 2 2 3 2 2" xfId="21193"/>
    <cellStyle name="Note 2 2 3 2 2 2" xfId="22092"/>
    <cellStyle name="Note 2 2 3 2 2 3" xfId="22963"/>
    <cellStyle name="Note 2 2 3 2 2 4" xfId="24126"/>
    <cellStyle name="Note 2 2 3 2 2 5" xfId="24743"/>
    <cellStyle name="Note 2 2 3 2 2 6" xfId="25189"/>
    <cellStyle name="Note 2 2 3 2 3" xfId="21629"/>
    <cellStyle name="Note 2 2 3 2 4" xfId="22503"/>
    <cellStyle name="Note 2 2 3 2 5" xfId="23663"/>
    <cellStyle name="Note 2 2 3 2 6" xfId="23240"/>
    <cellStyle name="Note 2 2 3 3" xfId="20419"/>
    <cellStyle name="Note 2 2 3 3 2" xfId="21192"/>
    <cellStyle name="Note 2 2 3 3 2 2" xfId="22091"/>
    <cellStyle name="Note 2 2 3 3 2 3" xfId="22962"/>
    <cellStyle name="Note 2 2 3 3 2 4" xfId="24125"/>
    <cellStyle name="Note 2 2 3 3 2 5" xfId="24742"/>
    <cellStyle name="Note 2 2 3 3 2 6" xfId="25188"/>
    <cellStyle name="Note 2 2 3 3 3" xfId="21630"/>
    <cellStyle name="Note 2 2 3 3 4" xfId="22504"/>
    <cellStyle name="Note 2 2 3 3 5" xfId="23664"/>
    <cellStyle name="Note 2 2 3 3 6" xfId="23239"/>
    <cellStyle name="Note 2 2 3 4" xfId="20420"/>
    <cellStyle name="Note 2 2 3 4 2" xfId="21191"/>
    <cellStyle name="Note 2 2 3 4 2 2" xfId="22090"/>
    <cellStyle name="Note 2 2 3 4 2 3" xfId="22961"/>
    <cellStyle name="Note 2 2 3 4 2 4" xfId="24124"/>
    <cellStyle name="Note 2 2 3 4 2 5" xfId="24741"/>
    <cellStyle name="Note 2 2 3 4 2 6" xfId="25187"/>
    <cellStyle name="Note 2 2 3 4 3" xfId="21631"/>
    <cellStyle name="Note 2 2 3 4 4" xfId="22505"/>
    <cellStyle name="Note 2 2 3 4 5" xfId="23665"/>
    <cellStyle name="Note 2 2 3 4 6" xfId="23238"/>
    <cellStyle name="Note 2 2 3 5" xfId="20421"/>
    <cellStyle name="Note 2 2 3 5 2" xfId="21190"/>
    <cellStyle name="Note 2 2 3 5 2 2" xfId="22089"/>
    <cellStyle name="Note 2 2 3 5 2 3" xfId="22960"/>
    <cellStyle name="Note 2 2 3 5 2 4" xfId="24123"/>
    <cellStyle name="Note 2 2 3 5 2 5" xfId="24740"/>
    <cellStyle name="Note 2 2 3 5 2 6" xfId="25186"/>
    <cellStyle name="Note 2 2 3 5 3" xfId="21632"/>
    <cellStyle name="Note 2 2 3 5 4" xfId="22506"/>
    <cellStyle name="Note 2 2 3 5 5" xfId="23666"/>
    <cellStyle name="Note 2 2 3 5 6" xfId="23237"/>
    <cellStyle name="Note 2 2 4" xfId="20422"/>
    <cellStyle name="Note 2 2 4 2" xfId="20423"/>
    <cellStyle name="Note 2 2 4 2 2" xfId="21188"/>
    <cellStyle name="Note 2 2 4 2 2 2" xfId="22087"/>
    <cellStyle name="Note 2 2 4 2 2 3" xfId="22958"/>
    <cellStyle name="Note 2 2 4 2 2 4" xfId="24121"/>
    <cellStyle name="Note 2 2 4 2 2 5" xfId="24738"/>
    <cellStyle name="Note 2 2 4 2 2 6" xfId="25184"/>
    <cellStyle name="Note 2 2 4 2 3" xfId="21634"/>
    <cellStyle name="Note 2 2 4 2 4" xfId="22508"/>
    <cellStyle name="Note 2 2 4 2 5" xfId="23668"/>
    <cellStyle name="Note 2 2 4 2 6" xfId="23235"/>
    <cellStyle name="Note 2 2 4 3" xfId="20424"/>
    <cellStyle name="Note 2 2 4 3 2" xfId="21187"/>
    <cellStyle name="Note 2 2 4 3 2 2" xfId="22086"/>
    <cellStyle name="Note 2 2 4 3 2 3" xfId="22957"/>
    <cellStyle name="Note 2 2 4 3 2 4" xfId="24120"/>
    <cellStyle name="Note 2 2 4 3 2 5" xfId="24737"/>
    <cellStyle name="Note 2 2 4 3 2 6" xfId="25183"/>
    <cellStyle name="Note 2 2 4 3 3" xfId="21635"/>
    <cellStyle name="Note 2 2 4 3 4" xfId="22509"/>
    <cellStyle name="Note 2 2 4 3 5" xfId="23669"/>
    <cellStyle name="Note 2 2 4 3 6" xfId="23234"/>
    <cellStyle name="Note 2 2 4 4" xfId="20425"/>
    <cellStyle name="Note 2 2 4 4 2" xfId="21186"/>
    <cellStyle name="Note 2 2 4 4 2 2" xfId="22085"/>
    <cellStyle name="Note 2 2 4 4 2 3" xfId="22956"/>
    <cellStyle name="Note 2 2 4 4 2 4" xfId="24119"/>
    <cellStyle name="Note 2 2 4 4 2 5" xfId="24736"/>
    <cellStyle name="Note 2 2 4 4 2 6" xfId="25182"/>
    <cellStyle name="Note 2 2 4 4 3" xfId="21636"/>
    <cellStyle name="Note 2 2 4 4 4" xfId="22510"/>
    <cellStyle name="Note 2 2 4 4 5" xfId="23670"/>
    <cellStyle name="Note 2 2 4 4 6" xfId="23233"/>
    <cellStyle name="Note 2 2 4 5" xfId="21189"/>
    <cellStyle name="Note 2 2 4 5 2" xfId="22088"/>
    <cellStyle name="Note 2 2 4 5 3" xfId="22959"/>
    <cellStyle name="Note 2 2 4 5 4" xfId="24122"/>
    <cellStyle name="Note 2 2 4 5 5" xfId="24739"/>
    <cellStyle name="Note 2 2 4 5 6" xfId="25185"/>
    <cellStyle name="Note 2 2 4 6" xfId="21633"/>
    <cellStyle name="Note 2 2 4 7" xfId="22507"/>
    <cellStyle name="Note 2 2 4 8" xfId="23667"/>
    <cellStyle name="Note 2 2 4 9" xfId="23236"/>
    <cellStyle name="Note 2 2 5" xfId="20426"/>
    <cellStyle name="Note 2 2 5 2" xfId="20427"/>
    <cellStyle name="Note 2 2 5 2 2" xfId="21184"/>
    <cellStyle name="Note 2 2 5 2 2 2" xfId="22083"/>
    <cellStyle name="Note 2 2 5 2 2 3" xfId="22954"/>
    <cellStyle name="Note 2 2 5 2 2 4" xfId="24117"/>
    <cellStyle name="Note 2 2 5 2 2 5" xfId="24734"/>
    <cellStyle name="Note 2 2 5 2 2 6" xfId="25180"/>
    <cellStyle name="Note 2 2 5 2 3" xfId="21638"/>
    <cellStyle name="Note 2 2 5 2 4" xfId="22512"/>
    <cellStyle name="Note 2 2 5 2 5" xfId="23672"/>
    <cellStyle name="Note 2 2 5 2 6" xfId="23231"/>
    <cellStyle name="Note 2 2 5 3" xfId="20428"/>
    <cellStyle name="Note 2 2 5 3 2" xfId="21183"/>
    <cellStyle name="Note 2 2 5 3 2 2" xfId="22082"/>
    <cellStyle name="Note 2 2 5 3 2 3" xfId="22953"/>
    <cellStyle name="Note 2 2 5 3 2 4" xfId="24116"/>
    <cellStyle name="Note 2 2 5 3 2 5" xfId="24733"/>
    <cellStyle name="Note 2 2 5 3 2 6" xfId="25179"/>
    <cellStyle name="Note 2 2 5 3 3" xfId="21639"/>
    <cellStyle name="Note 2 2 5 3 4" xfId="22513"/>
    <cellStyle name="Note 2 2 5 3 5" xfId="23673"/>
    <cellStyle name="Note 2 2 5 3 6" xfId="23230"/>
    <cellStyle name="Note 2 2 5 4" xfId="20429"/>
    <cellStyle name="Note 2 2 5 4 2" xfId="21182"/>
    <cellStyle name="Note 2 2 5 4 2 2" xfId="22081"/>
    <cellStyle name="Note 2 2 5 4 2 3" xfId="22952"/>
    <cellStyle name="Note 2 2 5 4 2 4" xfId="24115"/>
    <cellStyle name="Note 2 2 5 4 2 5" xfId="24732"/>
    <cellStyle name="Note 2 2 5 4 2 6" xfId="25178"/>
    <cellStyle name="Note 2 2 5 4 3" xfId="21640"/>
    <cellStyle name="Note 2 2 5 4 4" xfId="22514"/>
    <cellStyle name="Note 2 2 5 4 5" xfId="23674"/>
    <cellStyle name="Note 2 2 5 4 6" xfId="23229"/>
    <cellStyle name="Note 2 2 5 5" xfId="21185"/>
    <cellStyle name="Note 2 2 5 5 2" xfId="22084"/>
    <cellStyle name="Note 2 2 5 5 3" xfId="22955"/>
    <cellStyle name="Note 2 2 5 5 4" xfId="24118"/>
    <cellStyle name="Note 2 2 5 5 5" xfId="24735"/>
    <cellStyle name="Note 2 2 5 5 6" xfId="25181"/>
    <cellStyle name="Note 2 2 5 6" xfId="21637"/>
    <cellStyle name="Note 2 2 5 7" xfId="22511"/>
    <cellStyle name="Note 2 2 5 8" xfId="23671"/>
    <cellStyle name="Note 2 2 5 9" xfId="23232"/>
    <cellStyle name="Note 2 2 6" xfId="20430"/>
    <cellStyle name="Note 2 2 6 2" xfId="21181"/>
    <cellStyle name="Note 2 2 6 2 2" xfId="22080"/>
    <cellStyle name="Note 2 2 6 2 3" xfId="22951"/>
    <cellStyle name="Note 2 2 6 2 4" xfId="24114"/>
    <cellStyle name="Note 2 2 6 2 5" xfId="24731"/>
    <cellStyle name="Note 2 2 6 2 6" xfId="25177"/>
    <cellStyle name="Note 2 2 6 3" xfId="21641"/>
    <cellStyle name="Note 2 2 6 4" xfId="22515"/>
    <cellStyle name="Note 2 2 6 5" xfId="23675"/>
    <cellStyle name="Note 2 2 6 6" xfId="23228"/>
    <cellStyle name="Note 2 2 7" xfId="20431"/>
    <cellStyle name="Note 2 2 7 2" xfId="21180"/>
    <cellStyle name="Note 2 2 7 2 2" xfId="22079"/>
    <cellStyle name="Note 2 2 7 2 3" xfId="22950"/>
    <cellStyle name="Note 2 2 7 2 4" xfId="24113"/>
    <cellStyle name="Note 2 2 7 2 5" xfId="24730"/>
    <cellStyle name="Note 2 2 7 2 6" xfId="25176"/>
    <cellStyle name="Note 2 2 7 3" xfId="21642"/>
    <cellStyle name="Note 2 2 7 4" xfId="22516"/>
    <cellStyle name="Note 2 2 7 5" xfId="23676"/>
    <cellStyle name="Note 2 2 7 6" xfId="23227"/>
    <cellStyle name="Note 2 2 8" xfId="20432"/>
    <cellStyle name="Note 2 2 8 2" xfId="21179"/>
    <cellStyle name="Note 2 2 8 2 2" xfId="22078"/>
    <cellStyle name="Note 2 2 8 2 3" xfId="22949"/>
    <cellStyle name="Note 2 2 8 2 4" xfId="24112"/>
    <cellStyle name="Note 2 2 8 2 5" xfId="24729"/>
    <cellStyle name="Note 2 2 8 2 6" xfId="25175"/>
    <cellStyle name="Note 2 2 8 3" xfId="21643"/>
    <cellStyle name="Note 2 2 8 4" xfId="22517"/>
    <cellStyle name="Note 2 2 8 5" xfId="23677"/>
    <cellStyle name="Note 2 2 8 6" xfId="23226"/>
    <cellStyle name="Note 2 2 9" xfId="20433"/>
    <cellStyle name="Note 2 2 9 2" xfId="21178"/>
    <cellStyle name="Note 2 2 9 2 2" xfId="22077"/>
    <cellStyle name="Note 2 2 9 2 3" xfId="22948"/>
    <cellStyle name="Note 2 2 9 2 4" xfId="24111"/>
    <cellStyle name="Note 2 2 9 2 5" xfId="24728"/>
    <cellStyle name="Note 2 2 9 2 6" xfId="25174"/>
    <cellStyle name="Note 2 2 9 3" xfId="21644"/>
    <cellStyle name="Note 2 2 9 4" xfId="22518"/>
    <cellStyle name="Note 2 2 9 5" xfId="23678"/>
    <cellStyle name="Note 2 2 9 6" xfId="23225"/>
    <cellStyle name="Note 2 20" xfId="22474"/>
    <cellStyle name="Note 2 21" xfId="23634"/>
    <cellStyle name="Note 2 22" xfId="23269"/>
    <cellStyle name="Note 2 3" xfId="20434"/>
    <cellStyle name="Note 2 3 2" xfId="20435"/>
    <cellStyle name="Note 2 3 2 2" xfId="21177"/>
    <cellStyle name="Note 2 3 2 2 2" xfId="22076"/>
    <cellStyle name="Note 2 3 2 2 3" xfId="22947"/>
    <cellStyle name="Note 2 3 2 2 4" xfId="24110"/>
    <cellStyle name="Note 2 3 2 2 5" xfId="24727"/>
    <cellStyle name="Note 2 3 2 2 6" xfId="25173"/>
    <cellStyle name="Note 2 3 2 3" xfId="21645"/>
    <cellStyle name="Note 2 3 2 4" xfId="22519"/>
    <cellStyle name="Note 2 3 2 5" xfId="23679"/>
    <cellStyle name="Note 2 3 2 6" xfId="23224"/>
    <cellStyle name="Note 2 3 3" xfId="20436"/>
    <cellStyle name="Note 2 3 3 2" xfId="21176"/>
    <cellStyle name="Note 2 3 3 2 2" xfId="22075"/>
    <cellStyle name="Note 2 3 3 2 3" xfId="22946"/>
    <cellStyle name="Note 2 3 3 2 4" xfId="24109"/>
    <cellStyle name="Note 2 3 3 2 5" xfId="24726"/>
    <cellStyle name="Note 2 3 3 2 6" xfId="25172"/>
    <cellStyle name="Note 2 3 3 3" xfId="21646"/>
    <cellStyle name="Note 2 3 3 4" xfId="22520"/>
    <cellStyle name="Note 2 3 3 5" xfId="23680"/>
    <cellStyle name="Note 2 3 3 6" xfId="23223"/>
    <cellStyle name="Note 2 3 4" xfId="20437"/>
    <cellStyle name="Note 2 3 4 2" xfId="21175"/>
    <cellStyle name="Note 2 3 4 2 2" xfId="22074"/>
    <cellStyle name="Note 2 3 4 2 3" xfId="22945"/>
    <cellStyle name="Note 2 3 4 2 4" xfId="24108"/>
    <cellStyle name="Note 2 3 4 2 5" xfId="24725"/>
    <cellStyle name="Note 2 3 4 2 6" xfId="25171"/>
    <cellStyle name="Note 2 3 4 3" xfId="21647"/>
    <cellStyle name="Note 2 3 4 4" xfId="22521"/>
    <cellStyle name="Note 2 3 4 5" xfId="23681"/>
    <cellStyle name="Note 2 3 4 6" xfId="23222"/>
    <cellStyle name="Note 2 3 5" xfId="20438"/>
    <cellStyle name="Note 2 3 5 2" xfId="21174"/>
    <cellStyle name="Note 2 3 5 2 2" xfId="22073"/>
    <cellStyle name="Note 2 3 5 2 3" xfId="22944"/>
    <cellStyle name="Note 2 3 5 2 4" xfId="24107"/>
    <cellStyle name="Note 2 3 5 2 5" xfId="24724"/>
    <cellStyle name="Note 2 3 5 2 6" xfId="25170"/>
    <cellStyle name="Note 2 3 5 3" xfId="21648"/>
    <cellStyle name="Note 2 3 5 4" xfId="22522"/>
    <cellStyle name="Note 2 3 5 5" xfId="23682"/>
    <cellStyle name="Note 2 3 5 6" xfId="23221"/>
    <cellStyle name="Note 2 4" xfId="20439"/>
    <cellStyle name="Note 2 4 2" xfId="20440"/>
    <cellStyle name="Note 2 4 2 2" xfId="20441"/>
    <cellStyle name="Note 2 4 2 2 2" xfId="21173"/>
    <cellStyle name="Note 2 4 2 2 2 2" xfId="22072"/>
    <cellStyle name="Note 2 4 2 2 2 3" xfId="22943"/>
    <cellStyle name="Note 2 4 2 2 2 4" xfId="24106"/>
    <cellStyle name="Note 2 4 2 2 2 5" xfId="24723"/>
    <cellStyle name="Note 2 4 2 2 2 6" xfId="25169"/>
    <cellStyle name="Note 2 4 2 2 3" xfId="21649"/>
    <cellStyle name="Note 2 4 2 2 4" xfId="22523"/>
    <cellStyle name="Note 2 4 2 2 5" xfId="23683"/>
    <cellStyle name="Note 2 4 2 2 6" xfId="23220"/>
    <cellStyle name="Note 2 4 3" xfId="20442"/>
    <cellStyle name="Note 2 4 3 2" xfId="20443"/>
    <cellStyle name="Note 2 4 3 2 2" xfId="21172"/>
    <cellStyle name="Note 2 4 3 2 2 2" xfId="22071"/>
    <cellStyle name="Note 2 4 3 2 2 3" xfId="22942"/>
    <cellStyle name="Note 2 4 3 2 2 4" xfId="24105"/>
    <cellStyle name="Note 2 4 3 2 2 5" xfId="24722"/>
    <cellStyle name="Note 2 4 3 2 2 6" xfId="25168"/>
    <cellStyle name="Note 2 4 3 2 3" xfId="21650"/>
    <cellStyle name="Note 2 4 3 2 4" xfId="22524"/>
    <cellStyle name="Note 2 4 3 2 5" xfId="23684"/>
    <cellStyle name="Note 2 4 3 2 6" xfId="23219"/>
    <cellStyle name="Note 2 4 4" xfId="20444"/>
    <cellStyle name="Note 2 4 4 2" xfId="20445"/>
    <cellStyle name="Note 2 4 4 2 2" xfId="21171"/>
    <cellStyle name="Note 2 4 4 2 2 2" xfId="22070"/>
    <cellStyle name="Note 2 4 4 2 2 3" xfId="22941"/>
    <cellStyle name="Note 2 4 4 2 2 4" xfId="24104"/>
    <cellStyle name="Note 2 4 4 2 2 5" xfId="24721"/>
    <cellStyle name="Note 2 4 4 2 2 6" xfId="25167"/>
    <cellStyle name="Note 2 4 4 2 3" xfId="21651"/>
    <cellStyle name="Note 2 4 4 2 4" xfId="22525"/>
    <cellStyle name="Note 2 4 4 2 5" xfId="23685"/>
    <cellStyle name="Note 2 4 4 2 6" xfId="23218"/>
    <cellStyle name="Note 2 4 5" xfId="20446"/>
    <cellStyle name="Note 2 4 6" xfId="20447"/>
    <cellStyle name="Note 2 4 7" xfId="20448"/>
    <cellStyle name="Note 2 4 7 2" xfId="21170"/>
    <cellStyle name="Note 2 4 7 2 2" xfId="22069"/>
    <cellStyle name="Note 2 4 7 2 3" xfId="22940"/>
    <cellStyle name="Note 2 4 7 2 4" xfId="24103"/>
    <cellStyle name="Note 2 4 7 2 5" xfId="24720"/>
    <cellStyle name="Note 2 4 7 2 6" xfId="25166"/>
    <cellStyle name="Note 2 4 7 3" xfId="21652"/>
    <cellStyle name="Note 2 4 7 4" xfId="22526"/>
    <cellStyle name="Note 2 4 7 5" xfId="23686"/>
    <cellStyle name="Note 2 4 7 6" xfId="23217"/>
    <cellStyle name="Note 2 5" xfId="20449"/>
    <cellStyle name="Note 2 5 2" xfId="20450"/>
    <cellStyle name="Note 2 5 2 2" xfId="20451"/>
    <cellStyle name="Note 2 5 2 2 2" xfId="21169"/>
    <cellStyle name="Note 2 5 2 2 2 2" xfId="22068"/>
    <cellStyle name="Note 2 5 2 2 2 3" xfId="22939"/>
    <cellStyle name="Note 2 5 2 2 2 4" xfId="24102"/>
    <cellStyle name="Note 2 5 2 2 2 5" xfId="24719"/>
    <cellStyle name="Note 2 5 2 2 2 6" xfId="25165"/>
    <cellStyle name="Note 2 5 2 2 3" xfId="21653"/>
    <cellStyle name="Note 2 5 2 2 4" xfId="22527"/>
    <cellStyle name="Note 2 5 2 2 5" xfId="23687"/>
    <cellStyle name="Note 2 5 2 2 6" xfId="23216"/>
    <cellStyle name="Note 2 5 3" xfId="20452"/>
    <cellStyle name="Note 2 5 3 2" xfId="20453"/>
    <cellStyle name="Note 2 5 3 2 2" xfId="21168"/>
    <cellStyle name="Note 2 5 3 2 2 2" xfId="22067"/>
    <cellStyle name="Note 2 5 3 2 2 3" xfId="22938"/>
    <cellStyle name="Note 2 5 3 2 2 4" xfId="24101"/>
    <cellStyle name="Note 2 5 3 2 2 5" xfId="24718"/>
    <cellStyle name="Note 2 5 3 2 2 6" xfId="25164"/>
    <cellStyle name="Note 2 5 3 2 3" xfId="21654"/>
    <cellStyle name="Note 2 5 3 2 4" xfId="22528"/>
    <cellStyle name="Note 2 5 3 2 5" xfId="23688"/>
    <cellStyle name="Note 2 5 3 2 6" xfId="23215"/>
    <cellStyle name="Note 2 5 4" xfId="20454"/>
    <cellStyle name="Note 2 5 4 2" xfId="20455"/>
    <cellStyle name="Note 2 5 4 2 2" xfId="21167"/>
    <cellStyle name="Note 2 5 4 2 2 2" xfId="22066"/>
    <cellStyle name="Note 2 5 4 2 2 3" xfId="22937"/>
    <cellStyle name="Note 2 5 4 2 2 4" xfId="24100"/>
    <cellStyle name="Note 2 5 4 2 2 5" xfId="24717"/>
    <cellStyle name="Note 2 5 4 2 2 6" xfId="25163"/>
    <cellStyle name="Note 2 5 4 2 3" xfId="21655"/>
    <cellStyle name="Note 2 5 4 2 4" xfId="22529"/>
    <cellStyle name="Note 2 5 4 2 5" xfId="23689"/>
    <cellStyle name="Note 2 5 4 2 6" xfId="23214"/>
    <cellStyle name="Note 2 5 5" xfId="20456"/>
    <cellStyle name="Note 2 5 6" xfId="20457"/>
    <cellStyle name="Note 2 5 7" xfId="20458"/>
    <cellStyle name="Note 2 5 7 2" xfId="21166"/>
    <cellStyle name="Note 2 5 7 2 2" xfId="22065"/>
    <cellStyle name="Note 2 5 7 2 3" xfId="22936"/>
    <cellStyle name="Note 2 5 7 2 4" xfId="24099"/>
    <cellStyle name="Note 2 5 7 2 5" xfId="24716"/>
    <cellStyle name="Note 2 5 7 2 6" xfId="25162"/>
    <cellStyle name="Note 2 5 7 3" xfId="21656"/>
    <cellStyle name="Note 2 5 7 4" xfId="22530"/>
    <cellStyle name="Note 2 5 7 5" xfId="23690"/>
    <cellStyle name="Note 2 5 7 6" xfId="23213"/>
    <cellStyle name="Note 2 6" xfId="20459"/>
    <cellStyle name="Note 2 6 2" xfId="20460"/>
    <cellStyle name="Note 2 6 2 2" xfId="20461"/>
    <cellStyle name="Note 2 6 2 2 2" xfId="21165"/>
    <cellStyle name="Note 2 6 2 2 2 2" xfId="22064"/>
    <cellStyle name="Note 2 6 2 2 2 3" xfId="22935"/>
    <cellStyle name="Note 2 6 2 2 2 4" xfId="24098"/>
    <cellStyle name="Note 2 6 2 2 2 5" xfId="24715"/>
    <cellStyle name="Note 2 6 2 2 2 6" xfId="25161"/>
    <cellStyle name="Note 2 6 2 2 3" xfId="21657"/>
    <cellStyle name="Note 2 6 2 2 4" xfId="22531"/>
    <cellStyle name="Note 2 6 2 2 5" xfId="23691"/>
    <cellStyle name="Note 2 6 2 2 6" xfId="23212"/>
    <cellStyle name="Note 2 6 3" xfId="20462"/>
    <cellStyle name="Note 2 6 3 2" xfId="20463"/>
    <cellStyle name="Note 2 6 3 2 2" xfId="21164"/>
    <cellStyle name="Note 2 6 3 2 2 2" xfId="22063"/>
    <cellStyle name="Note 2 6 3 2 2 3" xfId="22934"/>
    <cellStyle name="Note 2 6 3 2 2 4" xfId="24097"/>
    <cellStyle name="Note 2 6 3 2 2 5" xfId="24714"/>
    <cellStyle name="Note 2 6 3 2 2 6" xfId="25160"/>
    <cellStyle name="Note 2 6 3 2 3" xfId="21658"/>
    <cellStyle name="Note 2 6 3 2 4" xfId="22532"/>
    <cellStyle name="Note 2 6 3 2 5" xfId="23692"/>
    <cellStyle name="Note 2 6 3 2 6" xfId="23211"/>
    <cellStyle name="Note 2 6 4" xfId="20464"/>
    <cellStyle name="Note 2 6 4 2" xfId="20465"/>
    <cellStyle name="Note 2 6 4 2 2" xfId="21163"/>
    <cellStyle name="Note 2 6 4 2 2 2" xfId="22062"/>
    <cellStyle name="Note 2 6 4 2 2 3" xfId="22933"/>
    <cellStyle name="Note 2 6 4 2 2 4" xfId="24096"/>
    <cellStyle name="Note 2 6 4 2 2 5" xfId="24713"/>
    <cellStyle name="Note 2 6 4 2 2 6" xfId="25159"/>
    <cellStyle name="Note 2 6 4 2 3" xfId="21659"/>
    <cellStyle name="Note 2 6 4 2 4" xfId="22533"/>
    <cellStyle name="Note 2 6 4 2 5" xfId="23693"/>
    <cellStyle name="Note 2 6 4 2 6" xfId="23210"/>
    <cellStyle name="Note 2 6 5" xfId="20466"/>
    <cellStyle name="Note 2 6 6" xfId="20467"/>
    <cellStyle name="Note 2 6 7" xfId="20468"/>
    <cellStyle name="Note 2 6 7 2" xfId="21162"/>
    <cellStyle name="Note 2 6 7 2 2" xfId="22061"/>
    <cellStyle name="Note 2 6 7 2 3" xfId="22932"/>
    <cellStyle name="Note 2 6 7 2 4" xfId="24095"/>
    <cellStyle name="Note 2 6 7 2 5" xfId="24712"/>
    <cellStyle name="Note 2 6 7 2 6" xfId="25158"/>
    <cellStyle name="Note 2 6 7 3" xfId="21660"/>
    <cellStyle name="Note 2 6 7 4" xfId="22534"/>
    <cellStyle name="Note 2 6 7 5" xfId="23694"/>
    <cellStyle name="Note 2 6 7 6" xfId="23209"/>
    <cellStyle name="Note 2 7" xfId="20469"/>
    <cellStyle name="Note 2 7 2" xfId="20470"/>
    <cellStyle name="Note 2 7 2 2" xfId="20471"/>
    <cellStyle name="Note 2 7 2 2 2" xfId="21161"/>
    <cellStyle name="Note 2 7 2 2 2 2" xfId="22060"/>
    <cellStyle name="Note 2 7 2 2 2 3" xfId="22931"/>
    <cellStyle name="Note 2 7 2 2 2 4" xfId="24094"/>
    <cellStyle name="Note 2 7 2 2 2 5" xfId="24711"/>
    <cellStyle name="Note 2 7 2 2 2 6" xfId="25157"/>
    <cellStyle name="Note 2 7 2 2 3" xfId="21661"/>
    <cellStyle name="Note 2 7 2 2 4" xfId="22535"/>
    <cellStyle name="Note 2 7 2 2 5" xfId="23695"/>
    <cellStyle name="Note 2 7 2 2 6" xfId="23208"/>
    <cellStyle name="Note 2 7 3" xfId="20472"/>
    <cellStyle name="Note 2 7 3 2" xfId="20473"/>
    <cellStyle name="Note 2 7 3 2 2" xfId="21160"/>
    <cellStyle name="Note 2 7 3 2 2 2" xfId="22059"/>
    <cellStyle name="Note 2 7 3 2 2 3" xfId="22930"/>
    <cellStyle name="Note 2 7 3 2 2 4" xfId="24093"/>
    <cellStyle name="Note 2 7 3 2 2 5" xfId="24710"/>
    <cellStyle name="Note 2 7 3 2 2 6" xfId="25156"/>
    <cellStyle name="Note 2 7 3 2 3" xfId="21662"/>
    <cellStyle name="Note 2 7 3 2 4" xfId="22536"/>
    <cellStyle name="Note 2 7 3 2 5" xfId="23696"/>
    <cellStyle name="Note 2 7 3 2 6" xfId="23207"/>
    <cellStyle name="Note 2 7 4" xfId="20474"/>
    <cellStyle name="Note 2 7 4 2" xfId="20475"/>
    <cellStyle name="Note 2 7 4 2 2" xfId="21159"/>
    <cellStyle name="Note 2 7 4 2 2 2" xfId="22058"/>
    <cellStyle name="Note 2 7 4 2 2 3" xfId="22929"/>
    <cellStyle name="Note 2 7 4 2 2 4" xfId="24092"/>
    <cellStyle name="Note 2 7 4 2 2 5" xfId="24709"/>
    <cellStyle name="Note 2 7 4 2 2 6" xfId="25155"/>
    <cellStyle name="Note 2 7 4 2 3" xfId="21663"/>
    <cellStyle name="Note 2 7 4 2 4" xfId="22537"/>
    <cellStyle name="Note 2 7 4 2 5" xfId="23697"/>
    <cellStyle name="Note 2 7 4 2 6" xfId="23206"/>
    <cellStyle name="Note 2 7 5" xfId="20476"/>
    <cellStyle name="Note 2 7 6" xfId="20477"/>
    <cellStyle name="Note 2 7 7" xfId="20478"/>
    <cellStyle name="Note 2 7 7 2" xfId="21158"/>
    <cellStyle name="Note 2 7 7 2 2" xfId="22057"/>
    <cellStyle name="Note 2 7 7 2 3" xfId="22928"/>
    <cellStyle name="Note 2 7 7 2 4" xfId="24091"/>
    <cellStyle name="Note 2 7 7 2 5" xfId="24708"/>
    <cellStyle name="Note 2 7 7 2 6" xfId="25154"/>
    <cellStyle name="Note 2 7 7 3" xfId="21664"/>
    <cellStyle name="Note 2 7 7 4" xfId="22538"/>
    <cellStyle name="Note 2 7 7 5" xfId="23698"/>
    <cellStyle name="Note 2 7 7 6" xfId="23205"/>
    <cellStyle name="Note 2 8" xfId="20479"/>
    <cellStyle name="Note 2 8 2" xfId="20480"/>
    <cellStyle name="Note 2 8 2 2" xfId="21157"/>
    <cellStyle name="Note 2 8 2 2 2" xfId="22056"/>
    <cellStyle name="Note 2 8 2 2 3" xfId="22927"/>
    <cellStyle name="Note 2 8 2 2 4" xfId="24090"/>
    <cellStyle name="Note 2 8 2 2 5" xfId="24707"/>
    <cellStyle name="Note 2 8 2 2 6" xfId="25153"/>
    <cellStyle name="Note 2 8 2 3" xfId="21665"/>
    <cellStyle name="Note 2 8 2 4" xfId="22539"/>
    <cellStyle name="Note 2 8 2 5" xfId="23699"/>
    <cellStyle name="Note 2 8 2 6" xfId="23204"/>
    <cellStyle name="Note 2 8 3" xfId="20481"/>
    <cellStyle name="Note 2 8 3 2" xfId="21156"/>
    <cellStyle name="Note 2 8 3 2 2" xfId="22055"/>
    <cellStyle name="Note 2 8 3 2 3" xfId="22926"/>
    <cellStyle name="Note 2 8 3 2 4" xfId="24089"/>
    <cellStyle name="Note 2 8 3 2 5" xfId="24706"/>
    <cellStyle name="Note 2 8 3 2 6" xfId="25152"/>
    <cellStyle name="Note 2 8 3 3" xfId="21666"/>
    <cellStyle name="Note 2 8 3 4" xfId="22540"/>
    <cellStyle name="Note 2 8 3 5" xfId="23700"/>
    <cellStyle name="Note 2 8 3 6" xfId="23203"/>
    <cellStyle name="Note 2 8 4" xfId="20482"/>
    <cellStyle name="Note 2 8 4 2" xfId="21155"/>
    <cellStyle name="Note 2 8 4 2 2" xfId="22054"/>
    <cellStyle name="Note 2 8 4 2 3" xfId="22925"/>
    <cellStyle name="Note 2 8 4 2 4" xfId="24088"/>
    <cellStyle name="Note 2 8 4 2 5" xfId="24705"/>
    <cellStyle name="Note 2 8 4 2 6" xfId="25151"/>
    <cellStyle name="Note 2 8 4 3" xfId="21667"/>
    <cellStyle name="Note 2 8 4 4" xfId="22541"/>
    <cellStyle name="Note 2 8 4 5" xfId="23701"/>
    <cellStyle name="Note 2 8 4 6" xfId="23202"/>
    <cellStyle name="Note 2 8 5" xfId="20483"/>
    <cellStyle name="Note 2 8 5 2" xfId="21154"/>
    <cellStyle name="Note 2 8 5 2 2" xfId="22053"/>
    <cellStyle name="Note 2 8 5 2 3" xfId="22924"/>
    <cellStyle name="Note 2 8 5 2 4" xfId="24087"/>
    <cellStyle name="Note 2 8 5 2 5" xfId="24704"/>
    <cellStyle name="Note 2 8 5 2 6" xfId="25150"/>
    <cellStyle name="Note 2 8 5 3" xfId="21668"/>
    <cellStyle name="Note 2 8 5 4" xfId="22542"/>
    <cellStyle name="Note 2 8 5 5" xfId="23702"/>
    <cellStyle name="Note 2 8 5 6" xfId="23201"/>
    <cellStyle name="Note 2 9" xfId="20484"/>
    <cellStyle name="Note 2 9 2" xfId="20485"/>
    <cellStyle name="Note 2 9 2 2" xfId="21153"/>
    <cellStyle name="Note 2 9 2 2 2" xfId="22052"/>
    <cellStyle name="Note 2 9 2 2 3" xfId="22923"/>
    <cellStyle name="Note 2 9 2 2 4" xfId="24086"/>
    <cellStyle name="Note 2 9 2 2 5" xfId="24703"/>
    <cellStyle name="Note 2 9 2 2 6" xfId="25149"/>
    <cellStyle name="Note 2 9 2 3" xfId="21669"/>
    <cellStyle name="Note 2 9 2 4" xfId="22543"/>
    <cellStyle name="Note 2 9 2 5" xfId="23703"/>
    <cellStyle name="Note 2 9 2 6" xfId="23200"/>
    <cellStyle name="Note 2 9 3" xfId="20486"/>
    <cellStyle name="Note 2 9 3 2" xfId="21152"/>
    <cellStyle name="Note 2 9 3 2 2" xfId="22051"/>
    <cellStyle name="Note 2 9 3 2 3" xfId="22922"/>
    <cellStyle name="Note 2 9 3 2 4" xfId="24085"/>
    <cellStyle name="Note 2 9 3 2 5" xfId="24702"/>
    <cellStyle name="Note 2 9 3 2 6" xfId="25148"/>
    <cellStyle name="Note 2 9 3 3" xfId="21670"/>
    <cellStyle name="Note 2 9 3 4" xfId="22544"/>
    <cellStyle name="Note 2 9 3 5" xfId="23704"/>
    <cellStyle name="Note 2 9 3 6" xfId="23199"/>
    <cellStyle name="Note 2 9 4" xfId="20487"/>
    <cellStyle name="Note 2 9 4 2" xfId="21151"/>
    <cellStyle name="Note 2 9 4 2 2" xfId="22050"/>
    <cellStyle name="Note 2 9 4 2 3" xfId="22921"/>
    <cellStyle name="Note 2 9 4 2 4" xfId="24084"/>
    <cellStyle name="Note 2 9 4 2 5" xfId="24701"/>
    <cellStyle name="Note 2 9 4 2 6" xfId="25147"/>
    <cellStyle name="Note 2 9 4 3" xfId="21671"/>
    <cellStyle name="Note 2 9 4 4" xfId="22545"/>
    <cellStyle name="Note 2 9 4 5" xfId="23705"/>
    <cellStyle name="Note 2 9 4 6" xfId="23198"/>
    <cellStyle name="Note 2 9 5" xfId="20488"/>
    <cellStyle name="Note 2 9 5 2" xfId="21150"/>
    <cellStyle name="Note 2 9 5 2 2" xfId="22049"/>
    <cellStyle name="Note 2 9 5 2 3" xfId="22920"/>
    <cellStyle name="Note 2 9 5 2 4" xfId="24083"/>
    <cellStyle name="Note 2 9 5 2 5" xfId="24700"/>
    <cellStyle name="Note 2 9 5 2 6" xfId="25146"/>
    <cellStyle name="Note 2 9 5 3" xfId="21672"/>
    <cellStyle name="Note 2 9 5 4" xfId="22546"/>
    <cellStyle name="Note 2 9 5 5" xfId="23706"/>
    <cellStyle name="Note 2 9 5 6" xfId="23197"/>
    <cellStyle name="Note 3 2" xfId="20489"/>
    <cellStyle name="Note 3 2 2" xfId="20490"/>
    <cellStyle name="Note 3 2 2 2" xfId="21148"/>
    <cellStyle name="Note 3 2 2 2 2" xfId="22047"/>
    <cellStyle name="Note 3 2 2 2 3" xfId="22918"/>
    <cellStyle name="Note 3 2 2 2 4" xfId="24081"/>
    <cellStyle name="Note 3 2 2 2 5" xfId="24698"/>
    <cellStyle name="Note 3 2 2 2 6" xfId="25144"/>
    <cellStyle name="Note 3 2 2 3" xfId="21674"/>
    <cellStyle name="Note 3 2 2 4" xfId="22548"/>
    <cellStyle name="Note 3 2 2 5" xfId="23708"/>
    <cellStyle name="Note 3 2 2 6" xfId="23195"/>
    <cellStyle name="Note 3 2 3" xfId="20491"/>
    <cellStyle name="Note 3 2 4" xfId="21149"/>
    <cellStyle name="Note 3 2 4 2" xfId="22048"/>
    <cellStyle name="Note 3 2 4 3" xfId="22919"/>
    <cellStyle name="Note 3 2 4 4" xfId="24082"/>
    <cellStyle name="Note 3 2 4 5" xfId="24699"/>
    <cellStyle name="Note 3 2 4 6" xfId="25145"/>
    <cellStyle name="Note 3 2 5" xfId="21673"/>
    <cellStyle name="Note 3 2 6" xfId="22547"/>
    <cellStyle name="Note 3 2 7" xfId="23707"/>
    <cellStyle name="Note 3 2 8" xfId="23196"/>
    <cellStyle name="Note 3 3" xfId="20492"/>
    <cellStyle name="Note 3 3 2" xfId="20493"/>
    <cellStyle name="Note 3 3 3" xfId="21147"/>
    <cellStyle name="Note 3 3 3 2" xfId="22046"/>
    <cellStyle name="Note 3 3 3 3" xfId="22917"/>
    <cellStyle name="Note 3 3 3 4" xfId="24080"/>
    <cellStyle name="Note 3 3 3 5" xfId="24697"/>
    <cellStyle name="Note 3 3 3 6" xfId="25143"/>
    <cellStyle name="Note 3 3 4" xfId="21675"/>
    <cellStyle name="Note 3 3 5" xfId="22549"/>
    <cellStyle name="Note 3 3 6" xfId="23709"/>
    <cellStyle name="Note 3 3 7" xfId="23194"/>
    <cellStyle name="Note 3 4" xfId="20494"/>
    <cellStyle name="Note 3 4 2" xfId="21146"/>
    <cellStyle name="Note 3 4 2 2" xfId="22045"/>
    <cellStyle name="Note 3 4 2 3" xfId="22916"/>
    <cellStyle name="Note 3 4 2 4" xfId="24079"/>
    <cellStyle name="Note 3 4 2 5" xfId="24696"/>
    <cellStyle name="Note 3 4 2 6" xfId="25142"/>
    <cellStyle name="Note 3 4 3" xfId="21676"/>
    <cellStyle name="Note 3 4 4" xfId="22550"/>
    <cellStyle name="Note 3 4 5" xfId="23710"/>
    <cellStyle name="Note 3 4 6" xfId="23193"/>
    <cellStyle name="Note 3 5" xfId="20495"/>
    <cellStyle name="Note 4 2" xfId="20496"/>
    <cellStyle name="Note 4 2 2" xfId="20497"/>
    <cellStyle name="Note 4 2 2 2" xfId="21144"/>
    <cellStyle name="Note 4 2 2 2 2" xfId="22043"/>
    <cellStyle name="Note 4 2 2 2 3" xfId="22914"/>
    <cellStyle name="Note 4 2 2 2 4" xfId="24077"/>
    <cellStyle name="Note 4 2 2 2 5" xfId="24694"/>
    <cellStyle name="Note 4 2 2 2 6" xfId="25140"/>
    <cellStyle name="Note 4 2 2 3" xfId="21678"/>
    <cellStyle name="Note 4 2 2 4" xfId="22552"/>
    <cellStyle name="Note 4 2 2 5" xfId="23712"/>
    <cellStyle name="Note 4 2 2 6" xfId="23191"/>
    <cellStyle name="Note 4 2 3" xfId="20498"/>
    <cellStyle name="Note 4 2 4" xfId="21145"/>
    <cellStyle name="Note 4 2 4 2" xfId="22044"/>
    <cellStyle name="Note 4 2 4 3" xfId="22915"/>
    <cellStyle name="Note 4 2 4 4" xfId="24078"/>
    <cellStyle name="Note 4 2 4 5" xfId="24695"/>
    <cellStyle name="Note 4 2 4 6" xfId="25141"/>
    <cellStyle name="Note 4 2 5" xfId="21677"/>
    <cellStyle name="Note 4 2 6" xfId="22551"/>
    <cellStyle name="Note 4 2 7" xfId="23711"/>
    <cellStyle name="Note 4 2 8" xfId="23192"/>
    <cellStyle name="Note 4 3" xfId="20499"/>
    <cellStyle name="Note 4 4" xfId="20500"/>
    <cellStyle name="Note 4 4 2" xfId="21143"/>
    <cellStyle name="Note 4 4 2 2" xfId="22042"/>
    <cellStyle name="Note 4 4 2 3" xfId="22913"/>
    <cellStyle name="Note 4 4 2 4" xfId="24076"/>
    <cellStyle name="Note 4 4 2 5" xfId="24693"/>
    <cellStyle name="Note 4 4 2 6" xfId="25139"/>
    <cellStyle name="Note 4 4 3" xfId="21679"/>
    <cellStyle name="Note 4 4 4" xfId="22553"/>
    <cellStyle name="Note 4 4 5" xfId="23713"/>
    <cellStyle name="Note 4 4 6" xfId="23190"/>
    <cellStyle name="Note 4 5" xfId="20501"/>
    <cellStyle name="Note 5" xfId="20502"/>
    <cellStyle name="Note 5 10" xfId="23189"/>
    <cellStyle name="Note 5 2" xfId="20503"/>
    <cellStyle name="Note 5 2 2" xfId="20504"/>
    <cellStyle name="Note 5 2 3" xfId="21141"/>
    <cellStyle name="Note 5 2 3 2" xfId="22040"/>
    <cellStyle name="Note 5 2 3 3" xfId="22911"/>
    <cellStyle name="Note 5 2 3 4" xfId="24074"/>
    <cellStyle name="Note 5 2 3 5" xfId="24691"/>
    <cellStyle name="Note 5 2 3 6" xfId="25137"/>
    <cellStyle name="Note 5 2 4" xfId="21681"/>
    <cellStyle name="Note 5 2 5" xfId="22555"/>
    <cellStyle name="Note 5 2 6" xfId="23715"/>
    <cellStyle name="Note 5 2 7" xfId="23188"/>
    <cellStyle name="Note 5 3" xfId="20505"/>
    <cellStyle name="Note 5 3 2" xfId="20506"/>
    <cellStyle name="Note 5 3 3" xfId="21140"/>
    <cellStyle name="Note 5 3 3 2" xfId="22039"/>
    <cellStyle name="Note 5 3 3 3" xfId="22910"/>
    <cellStyle name="Note 5 3 3 4" xfId="24073"/>
    <cellStyle name="Note 5 3 3 5" xfId="24690"/>
    <cellStyle name="Note 5 3 3 6" xfId="25136"/>
    <cellStyle name="Note 5 3 4" xfId="21682"/>
    <cellStyle name="Note 5 3 5" xfId="22556"/>
    <cellStyle name="Note 5 3 6" xfId="23716"/>
    <cellStyle name="Note 5 3 7" xfId="23187"/>
    <cellStyle name="Note 5 4" xfId="20507"/>
    <cellStyle name="Note 5 4 2" xfId="21139"/>
    <cellStyle name="Note 5 4 2 2" xfId="22038"/>
    <cellStyle name="Note 5 4 2 3" xfId="22909"/>
    <cellStyle name="Note 5 4 2 4" xfId="24072"/>
    <cellStyle name="Note 5 4 2 5" xfId="24689"/>
    <cellStyle name="Note 5 4 2 6" xfId="25135"/>
    <cellStyle name="Note 5 4 3" xfId="21683"/>
    <cellStyle name="Note 5 4 4" xfId="22557"/>
    <cellStyle name="Note 5 4 5" xfId="23717"/>
    <cellStyle name="Note 5 4 6" xfId="23186"/>
    <cellStyle name="Note 5 5" xfId="20508"/>
    <cellStyle name="Note 5 6" xfId="21142"/>
    <cellStyle name="Note 5 6 2" xfId="22041"/>
    <cellStyle name="Note 5 6 3" xfId="22912"/>
    <cellStyle name="Note 5 6 4" xfId="24075"/>
    <cellStyle name="Note 5 6 5" xfId="24692"/>
    <cellStyle name="Note 5 6 6" xfId="25138"/>
    <cellStyle name="Note 5 7" xfId="21680"/>
    <cellStyle name="Note 5 8" xfId="22554"/>
    <cellStyle name="Note 5 9" xfId="23714"/>
    <cellStyle name="Note 6" xfId="20509"/>
    <cellStyle name="Note 6 2" xfId="20510"/>
    <cellStyle name="Note 6 2 2" xfId="20511"/>
    <cellStyle name="Note 6 2 3" xfId="21137"/>
    <cellStyle name="Note 6 2 3 2" xfId="22036"/>
    <cellStyle name="Note 6 2 3 3" xfId="22907"/>
    <cellStyle name="Note 6 2 3 4" xfId="24070"/>
    <cellStyle name="Note 6 2 3 5" xfId="24687"/>
    <cellStyle name="Note 6 2 3 6" xfId="25133"/>
    <cellStyle name="Note 6 2 4" xfId="21685"/>
    <cellStyle name="Note 6 2 5" xfId="22559"/>
    <cellStyle name="Note 6 2 6" xfId="23719"/>
    <cellStyle name="Note 6 2 7" xfId="23184"/>
    <cellStyle name="Note 6 3" xfId="20512"/>
    <cellStyle name="Note 6 4" xfId="20513"/>
    <cellStyle name="Note 6 5" xfId="21138"/>
    <cellStyle name="Note 6 5 2" xfId="22037"/>
    <cellStyle name="Note 6 5 3" xfId="22908"/>
    <cellStyle name="Note 6 5 4" xfId="24071"/>
    <cellStyle name="Note 6 5 5" xfId="24688"/>
    <cellStyle name="Note 6 5 6" xfId="25134"/>
    <cellStyle name="Note 6 6" xfId="21684"/>
    <cellStyle name="Note 6 7" xfId="22558"/>
    <cellStyle name="Note 6 8" xfId="23718"/>
    <cellStyle name="Note 6 9" xfId="23185"/>
    <cellStyle name="Note 7" xfId="20514"/>
    <cellStyle name="Note 7 2" xfId="21136"/>
    <cellStyle name="Note 7 2 2" xfId="22035"/>
    <cellStyle name="Note 7 2 3" xfId="22906"/>
    <cellStyle name="Note 7 2 4" xfId="24069"/>
    <cellStyle name="Note 7 2 5" xfId="24686"/>
    <cellStyle name="Note 7 2 6" xfId="25132"/>
    <cellStyle name="Note 7 3" xfId="21686"/>
    <cellStyle name="Note 7 4" xfId="22560"/>
    <cellStyle name="Note 7 5" xfId="23720"/>
    <cellStyle name="Note 7 6" xfId="23183"/>
    <cellStyle name="Note 8" xfId="20515"/>
    <cellStyle name="Note 8 2" xfId="20516"/>
    <cellStyle name="Note 8 2 2" xfId="21134"/>
    <cellStyle name="Note 8 2 2 2" xfId="22033"/>
    <cellStyle name="Note 8 2 2 3" xfId="22904"/>
    <cellStyle name="Note 8 2 2 4" xfId="24067"/>
    <cellStyle name="Note 8 2 2 5" xfId="24684"/>
    <cellStyle name="Note 8 2 2 6" xfId="25130"/>
    <cellStyle name="Note 8 2 3" xfId="21688"/>
    <cellStyle name="Note 8 2 4" xfId="22562"/>
    <cellStyle name="Note 8 2 5" xfId="23722"/>
    <cellStyle name="Note 8 2 6" xfId="23181"/>
    <cellStyle name="Note 8 3" xfId="21135"/>
    <cellStyle name="Note 8 3 2" xfId="22034"/>
    <cellStyle name="Note 8 3 3" xfId="22905"/>
    <cellStyle name="Note 8 3 4" xfId="24068"/>
    <cellStyle name="Note 8 3 5" xfId="24685"/>
    <cellStyle name="Note 8 3 6" xfId="25131"/>
    <cellStyle name="Note 8 4" xfId="21687"/>
    <cellStyle name="Note 8 5" xfId="22561"/>
    <cellStyle name="Note 8 6" xfId="23721"/>
    <cellStyle name="Note 8 7" xfId="23182"/>
    <cellStyle name="Note 9" xfId="20517"/>
    <cellStyle name="Note 9 2" xfId="21133"/>
    <cellStyle name="Note 9 2 2" xfId="22032"/>
    <cellStyle name="Note 9 2 3" xfId="22903"/>
    <cellStyle name="Note 9 2 4" xfId="24066"/>
    <cellStyle name="Note 9 2 5" xfId="24683"/>
    <cellStyle name="Note 9 2 6" xfId="25129"/>
    <cellStyle name="Note 9 3" xfId="21689"/>
    <cellStyle name="Note 9 4" xfId="22563"/>
    <cellStyle name="Note 9 5" xfId="23723"/>
    <cellStyle name="Note 9 6" xfId="2318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031"/>
    <cellStyle name="optionalExposure 2 3" xfId="22902"/>
    <cellStyle name="optionalExposure 2 4" xfId="24065"/>
    <cellStyle name="optionalExposure 2 5" xfId="24682"/>
    <cellStyle name="optionalExposure 3" xfId="21690"/>
    <cellStyle name="optionalExposure 4" xfId="23724"/>
    <cellStyle name="optionalExposure 5" xfId="24341"/>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29"/>
    <cellStyle name="Output 2 10 2 2 3" xfId="22900"/>
    <cellStyle name="Output 2 10 2 2 4" xfId="24063"/>
    <cellStyle name="Output 2 10 2 2 5" xfId="24680"/>
    <cellStyle name="Output 2 10 2 2 6" xfId="25127"/>
    <cellStyle name="Output 2 10 2 3" xfId="21692"/>
    <cellStyle name="Output 2 10 2 4" xfId="22565"/>
    <cellStyle name="Output 2 10 2 5" xfId="23726"/>
    <cellStyle name="Output 2 10 2 6" xfId="24343"/>
    <cellStyle name="Output 2 10 3" xfId="20531"/>
    <cellStyle name="Output 2 10 3 2" xfId="21129"/>
    <cellStyle name="Output 2 10 3 2 2" xfId="22028"/>
    <cellStyle name="Output 2 10 3 2 3" xfId="22899"/>
    <cellStyle name="Output 2 10 3 2 4" xfId="24062"/>
    <cellStyle name="Output 2 10 3 2 5" xfId="24679"/>
    <cellStyle name="Output 2 10 3 2 6" xfId="25126"/>
    <cellStyle name="Output 2 10 3 3" xfId="21693"/>
    <cellStyle name="Output 2 10 3 4" xfId="22566"/>
    <cellStyle name="Output 2 10 3 5" xfId="23727"/>
    <cellStyle name="Output 2 10 3 6" xfId="24344"/>
    <cellStyle name="Output 2 10 4" xfId="20532"/>
    <cellStyle name="Output 2 10 4 2" xfId="21128"/>
    <cellStyle name="Output 2 10 4 2 2" xfId="22027"/>
    <cellStyle name="Output 2 10 4 2 3" xfId="22898"/>
    <cellStyle name="Output 2 10 4 2 4" xfId="24061"/>
    <cellStyle name="Output 2 10 4 2 5" xfId="24678"/>
    <cellStyle name="Output 2 10 4 2 6" xfId="25125"/>
    <cellStyle name="Output 2 10 4 3" xfId="21694"/>
    <cellStyle name="Output 2 10 4 4" xfId="22567"/>
    <cellStyle name="Output 2 10 4 5" xfId="23728"/>
    <cellStyle name="Output 2 10 4 6" xfId="24345"/>
    <cellStyle name="Output 2 10 5" xfId="20533"/>
    <cellStyle name="Output 2 10 5 2" xfId="21127"/>
    <cellStyle name="Output 2 10 5 2 2" xfId="22026"/>
    <cellStyle name="Output 2 10 5 2 3" xfId="22897"/>
    <cellStyle name="Output 2 10 5 2 4" xfId="24060"/>
    <cellStyle name="Output 2 10 5 2 5" xfId="24677"/>
    <cellStyle name="Output 2 10 5 2 6" xfId="25124"/>
    <cellStyle name="Output 2 10 5 3" xfId="21695"/>
    <cellStyle name="Output 2 10 5 4" xfId="22568"/>
    <cellStyle name="Output 2 10 5 5" xfId="23729"/>
    <cellStyle name="Output 2 10 5 6" xfId="24346"/>
    <cellStyle name="Output 2 11" xfId="20534"/>
    <cellStyle name="Output 2 11 10" xfId="24347"/>
    <cellStyle name="Output 2 11 2" xfId="20535"/>
    <cellStyle name="Output 2 11 2 2" xfId="21125"/>
    <cellStyle name="Output 2 11 2 2 2" xfId="22024"/>
    <cellStyle name="Output 2 11 2 2 3" xfId="22895"/>
    <cellStyle name="Output 2 11 2 2 4" xfId="24058"/>
    <cellStyle name="Output 2 11 2 2 5" xfId="24675"/>
    <cellStyle name="Output 2 11 2 2 6" xfId="25122"/>
    <cellStyle name="Output 2 11 2 3" xfId="21697"/>
    <cellStyle name="Output 2 11 2 4" xfId="22570"/>
    <cellStyle name="Output 2 11 2 5" xfId="23731"/>
    <cellStyle name="Output 2 11 2 6" xfId="24348"/>
    <cellStyle name="Output 2 11 3" xfId="20536"/>
    <cellStyle name="Output 2 11 3 2" xfId="21124"/>
    <cellStyle name="Output 2 11 3 2 2" xfId="22023"/>
    <cellStyle name="Output 2 11 3 2 3" xfId="22894"/>
    <cellStyle name="Output 2 11 3 2 4" xfId="24057"/>
    <cellStyle name="Output 2 11 3 2 5" xfId="24674"/>
    <cellStyle name="Output 2 11 3 2 6" xfId="25121"/>
    <cellStyle name="Output 2 11 3 3" xfId="21698"/>
    <cellStyle name="Output 2 11 3 4" xfId="22571"/>
    <cellStyle name="Output 2 11 3 5" xfId="23732"/>
    <cellStyle name="Output 2 11 3 6" xfId="24349"/>
    <cellStyle name="Output 2 11 4" xfId="20537"/>
    <cellStyle name="Output 2 11 4 2" xfId="21123"/>
    <cellStyle name="Output 2 11 4 2 2" xfId="22022"/>
    <cellStyle name="Output 2 11 4 2 3" xfId="22893"/>
    <cellStyle name="Output 2 11 4 2 4" xfId="24056"/>
    <cellStyle name="Output 2 11 4 2 5" xfId="24673"/>
    <cellStyle name="Output 2 11 4 2 6" xfId="25120"/>
    <cellStyle name="Output 2 11 4 3" xfId="21699"/>
    <cellStyle name="Output 2 11 4 4" xfId="22572"/>
    <cellStyle name="Output 2 11 4 5" xfId="23733"/>
    <cellStyle name="Output 2 11 4 6" xfId="24350"/>
    <cellStyle name="Output 2 11 5" xfId="20538"/>
    <cellStyle name="Output 2 11 5 2" xfId="21122"/>
    <cellStyle name="Output 2 11 5 2 2" xfId="22021"/>
    <cellStyle name="Output 2 11 5 2 3" xfId="22892"/>
    <cellStyle name="Output 2 11 5 2 4" xfId="24055"/>
    <cellStyle name="Output 2 11 5 2 5" xfId="24672"/>
    <cellStyle name="Output 2 11 5 2 6" xfId="25119"/>
    <cellStyle name="Output 2 11 5 3" xfId="21700"/>
    <cellStyle name="Output 2 11 5 4" xfId="22573"/>
    <cellStyle name="Output 2 11 5 5" xfId="23734"/>
    <cellStyle name="Output 2 11 5 6" xfId="24351"/>
    <cellStyle name="Output 2 11 6" xfId="21126"/>
    <cellStyle name="Output 2 11 6 2" xfId="22025"/>
    <cellStyle name="Output 2 11 6 3" xfId="22896"/>
    <cellStyle name="Output 2 11 6 4" xfId="24059"/>
    <cellStyle name="Output 2 11 6 5" xfId="24676"/>
    <cellStyle name="Output 2 11 6 6" xfId="25123"/>
    <cellStyle name="Output 2 11 7" xfId="21696"/>
    <cellStyle name="Output 2 11 8" xfId="22569"/>
    <cellStyle name="Output 2 11 9" xfId="23730"/>
    <cellStyle name="Output 2 12" xfId="20539"/>
    <cellStyle name="Output 2 12 10" xfId="24352"/>
    <cellStyle name="Output 2 12 2" xfId="20540"/>
    <cellStyle name="Output 2 12 2 2" xfId="21120"/>
    <cellStyle name="Output 2 12 2 2 2" xfId="22019"/>
    <cellStyle name="Output 2 12 2 2 3" xfId="22890"/>
    <cellStyle name="Output 2 12 2 2 4" xfId="24053"/>
    <cellStyle name="Output 2 12 2 2 5" xfId="24670"/>
    <cellStyle name="Output 2 12 2 2 6" xfId="25117"/>
    <cellStyle name="Output 2 12 2 3" xfId="21702"/>
    <cellStyle name="Output 2 12 2 4" xfId="22575"/>
    <cellStyle name="Output 2 12 2 5" xfId="23736"/>
    <cellStyle name="Output 2 12 2 6" xfId="24353"/>
    <cellStyle name="Output 2 12 3" xfId="20541"/>
    <cellStyle name="Output 2 12 3 2" xfId="21119"/>
    <cellStyle name="Output 2 12 3 2 2" xfId="22018"/>
    <cellStyle name="Output 2 12 3 2 3" xfId="22889"/>
    <cellStyle name="Output 2 12 3 2 4" xfId="24052"/>
    <cellStyle name="Output 2 12 3 2 5" xfId="24669"/>
    <cellStyle name="Output 2 12 3 2 6" xfId="25116"/>
    <cellStyle name="Output 2 12 3 3" xfId="21703"/>
    <cellStyle name="Output 2 12 3 4" xfId="22576"/>
    <cellStyle name="Output 2 12 3 5" xfId="23737"/>
    <cellStyle name="Output 2 12 3 6" xfId="24354"/>
    <cellStyle name="Output 2 12 4" xfId="20542"/>
    <cellStyle name="Output 2 12 4 2" xfId="21118"/>
    <cellStyle name="Output 2 12 4 2 2" xfId="22017"/>
    <cellStyle name="Output 2 12 4 2 3" xfId="22888"/>
    <cellStyle name="Output 2 12 4 2 4" xfId="24051"/>
    <cellStyle name="Output 2 12 4 2 5" xfId="24668"/>
    <cellStyle name="Output 2 12 4 2 6" xfId="25115"/>
    <cellStyle name="Output 2 12 4 3" xfId="21704"/>
    <cellStyle name="Output 2 12 4 4" xfId="22577"/>
    <cellStyle name="Output 2 12 4 5" xfId="23738"/>
    <cellStyle name="Output 2 12 4 6" xfId="24355"/>
    <cellStyle name="Output 2 12 5" xfId="20543"/>
    <cellStyle name="Output 2 12 5 2" xfId="21117"/>
    <cellStyle name="Output 2 12 5 2 2" xfId="22016"/>
    <cellStyle name="Output 2 12 5 2 3" xfId="22887"/>
    <cellStyle name="Output 2 12 5 2 4" xfId="24050"/>
    <cellStyle name="Output 2 12 5 2 5" xfId="24667"/>
    <cellStyle name="Output 2 12 5 2 6" xfId="25114"/>
    <cellStyle name="Output 2 12 5 3" xfId="21705"/>
    <cellStyle name="Output 2 12 5 4" xfId="22578"/>
    <cellStyle name="Output 2 12 5 5" xfId="23739"/>
    <cellStyle name="Output 2 12 5 6" xfId="24356"/>
    <cellStyle name="Output 2 12 6" xfId="21121"/>
    <cellStyle name="Output 2 12 6 2" xfId="22020"/>
    <cellStyle name="Output 2 12 6 3" xfId="22891"/>
    <cellStyle name="Output 2 12 6 4" xfId="24054"/>
    <cellStyle name="Output 2 12 6 5" xfId="24671"/>
    <cellStyle name="Output 2 12 6 6" xfId="25118"/>
    <cellStyle name="Output 2 12 7" xfId="21701"/>
    <cellStyle name="Output 2 12 8" xfId="22574"/>
    <cellStyle name="Output 2 12 9" xfId="23735"/>
    <cellStyle name="Output 2 13" xfId="20544"/>
    <cellStyle name="Output 2 13 2" xfId="20545"/>
    <cellStyle name="Output 2 13 2 2" xfId="21115"/>
    <cellStyle name="Output 2 13 2 2 2" xfId="22014"/>
    <cellStyle name="Output 2 13 2 2 3" xfId="22885"/>
    <cellStyle name="Output 2 13 2 2 4" xfId="24048"/>
    <cellStyle name="Output 2 13 2 2 5" xfId="24665"/>
    <cellStyle name="Output 2 13 2 2 6" xfId="25112"/>
    <cellStyle name="Output 2 13 2 3" xfId="21707"/>
    <cellStyle name="Output 2 13 2 4" xfId="22580"/>
    <cellStyle name="Output 2 13 2 5" xfId="23741"/>
    <cellStyle name="Output 2 13 2 6" xfId="24358"/>
    <cellStyle name="Output 2 13 3" xfId="20546"/>
    <cellStyle name="Output 2 13 3 2" xfId="21114"/>
    <cellStyle name="Output 2 13 3 2 2" xfId="22013"/>
    <cellStyle name="Output 2 13 3 2 3" xfId="22884"/>
    <cellStyle name="Output 2 13 3 2 4" xfId="24047"/>
    <cellStyle name="Output 2 13 3 2 5" xfId="24664"/>
    <cellStyle name="Output 2 13 3 2 6" xfId="25111"/>
    <cellStyle name="Output 2 13 3 3" xfId="21708"/>
    <cellStyle name="Output 2 13 3 4" xfId="22581"/>
    <cellStyle name="Output 2 13 3 5" xfId="23742"/>
    <cellStyle name="Output 2 13 3 6" xfId="24359"/>
    <cellStyle name="Output 2 13 4" xfId="20547"/>
    <cellStyle name="Output 2 13 4 2" xfId="21113"/>
    <cellStyle name="Output 2 13 4 2 2" xfId="22012"/>
    <cellStyle name="Output 2 13 4 2 3" xfId="22883"/>
    <cellStyle name="Output 2 13 4 2 4" xfId="24046"/>
    <cellStyle name="Output 2 13 4 2 5" xfId="24663"/>
    <cellStyle name="Output 2 13 4 2 6" xfId="25110"/>
    <cellStyle name="Output 2 13 4 3" xfId="21709"/>
    <cellStyle name="Output 2 13 4 4" xfId="22582"/>
    <cellStyle name="Output 2 13 4 5" xfId="23743"/>
    <cellStyle name="Output 2 13 4 6" xfId="24360"/>
    <cellStyle name="Output 2 13 5" xfId="21116"/>
    <cellStyle name="Output 2 13 5 2" xfId="22015"/>
    <cellStyle name="Output 2 13 5 3" xfId="22886"/>
    <cellStyle name="Output 2 13 5 4" xfId="24049"/>
    <cellStyle name="Output 2 13 5 5" xfId="24666"/>
    <cellStyle name="Output 2 13 5 6" xfId="25113"/>
    <cellStyle name="Output 2 13 6" xfId="21706"/>
    <cellStyle name="Output 2 13 7" xfId="22579"/>
    <cellStyle name="Output 2 13 8" xfId="23740"/>
    <cellStyle name="Output 2 13 9" xfId="24357"/>
    <cellStyle name="Output 2 14" xfId="20548"/>
    <cellStyle name="Output 2 14 2" xfId="21112"/>
    <cellStyle name="Output 2 14 2 2" xfId="22011"/>
    <cellStyle name="Output 2 14 2 3" xfId="22882"/>
    <cellStyle name="Output 2 14 2 4" xfId="24045"/>
    <cellStyle name="Output 2 14 2 5" xfId="24662"/>
    <cellStyle name="Output 2 14 2 6" xfId="25109"/>
    <cellStyle name="Output 2 14 3" xfId="21710"/>
    <cellStyle name="Output 2 14 4" xfId="22583"/>
    <cellStyle name="Output 2 14 5" xfId="23744"/>
    <cellStyle name="Output 2 14 6" xfId="24361"/>
    <cellStyle name="Output 2 15" xfId="20549"/>
    <cellStyle name="Output 2 15 2" xfId="21111"/>
    <cellStyle name="Output 2 15 2 2" xfId="22010"/>
    <cellStyle name="Output 2 15 2 3" xfId="22881"/>
    <cellStyle name="Output 2 15 2 4" xfId="24044"/>
    <cellStyle name="Output 2 15 2 5" xfId="24661"/>
    <cellStyle name="Output 2 15 2 6" xfId="25108"/>
    <cellStyle name="Output 2 15 3" xfId="21711"/>
    <cellStyle name="Output 2 15 4" xfId="22584"/>
    <cellStyle name="Output 2 15 5" xfId="23745"/>
    <cellStyle name="Output 2 15 6" xfId="24362"/>
    <cellStyle name="Output 2 16" xfId="20550"/>
    <cellStyle name="Output 2 16 2" xfId="21110"/>
    <cellStyle name="Output 2 16 2 2" xfId="22009"/>
    <cellStyle name="Output 2 16 2 3" xfId="22880"/>
    <cellStyle name="Output 2 16 2 4" xfId="24043"/>
    <cellStyle name="Output 2 16 2 5" xfId="24660"/>
    <cellStyle name="Output 2 16 2 6" xfId="25107"/>
    <cellStyle name="Output 2 16 3" xfId="21712"/>
    <cellStyle name="Output 2 16 4" xfId="22585"/>
    <cellStyle name="Output 2 16 5" xfId="23746"/>
    <cellStyle name="Output 2 16 6" xfId="24363"/>
    <cellStyle name="Output 2 17" xfId="21131"/>
    <cellStyle name="Output 2 17 2" xfId="22030"/>
    <cellStyle name="Output 2 17 3" xfId="22901"/>
    <cellStyle name="Output 2 17 4" xfId="24064"/>
    <cellStyle name="Output 2 17 5" xfId="24681"/>
    <cellStyle name="Output 2 17 6" xfId="25128"/>
    <cellStyle name="Output 2 18" xfId="21691"/>
    <cellStyle name="Output 2 19" xfId="22564"/>
    <cellStyle name="Output 2 2" xfId="20551"/>
    <cellStyle name="Output 2 2 10" xfId="21109"/>
    <cellStyle name="Output 2 2 10 2" xfId="22008"/>
    <cellStyle name="Output 2 2 10 3" xfId="22879"/>
    <cellStyle name="Output 2 2 10 4" xfId="24042"/>
    <cellStyle name="Output 2 2 10 5" xfId="24659"/>
    <cellStyle name="Output 2 2 10 6" xfId="25106"/>
    <cellStyle name="Output 2 2 11" xfId="21713"/>
    <cellStyle name="Output 2 2 12" xfId="22586"/>
    <cellStyle name="Output 2 2 13" xfId="23747"/>
    <cellStyle name="Output 2 2 14" xfId="24364"/>
    <cellStyle name="Output 2 2 2" xfId="20552"/>
    <cellStyle name="Output 2 2 2 2" xfId="20553"/>
    <cellStyle name="Output 2 2 2 2 2" xfId="21107"/>
    <cellStyle name="Output 2 2 2 2 2 2" xfId="22006"/>
    <cellStyle name="Output 2 2 2 2 2 3" xfId="22877"/>
    <cellStyle name="Output 2 2 2 2 2 4" xfId="24040"/>
    <cellStyle name="Output 2 2 2 2 2 5" xfId="24657"/>
    <cellStyle name="Output 2 2 2 2 2 6" xfId="25104"/>
    <cellStyle name="Output 2 2 2 2 3" xfId="21715"/>
    <cellStyle name="Output 2 2 2 2 4" xfId="22588"/>
    <cellStyle name="Output 2 2 2 2 5" xfId="23749"/>
    <cellStyle name="Output 2 2 2 2 6" xfId="24366"/>
    <cellStyle name="Output 2 2 2 3" xfId="20554"/>
    <cellStyle name="Output 2 2 2 3 2" xfId="21106"/>
    <cellStyle name="Output 2 2 2 3 2 2" xfId="22005"/>
    <cellStyle name="Output 2 2 2 3 2 3" xfId="22876"/>
    <cellStyle name="Output 2 2 2 3 2 4" xfId="24039"/>
    <cellStyle name="Output 2 2 2 3 2 5" xfId="24656"/>
    <cellStyle name="Output 2 2 2 3 2 6" xfId="25103"/>
    <cellStyle name="Output 2 2 2 3 3" xfId="21716"/>
    <cellStyle name="Output 2 2 2 3 4" xfId="22589"/>
    <cellStyle name="Output 2 2 2 3 5" xfId="23750"/>
    <cellStyle name="Output 2 2 2 3 6" xfId="24367"/>
    <cellStyle name="Output 2 2 2 4" xfId="20555"/>
    <cellStyle name="Output 2 2 2 4 2" xfId="21105"/>
    <cellStyle name="Output 2 2 2 4 2 2" xfId="22004"/>
    <cellStyle name="Output 2 2 2 4 2 3" xfId="22875"/>
    <cellStyle name="Output 2 2 2 4 2 4" xfId="24038"/>
    <cellStyle name="Output 2 2 2 4 2 5" xfId="24655"/>
    <cellStyle name="Output 2 2 2 4 2 6" xfId="25102"/>
    <cellStyle name="Output 2 2 2 4 3" xfId="21717"/>
    <cellStyle name="Output 2 2 2 4 4" xfId="22590"/>
    <cellStyle name="Output 2 2 2 4 5" xfId="23751"/>
    <cellStyle name="Output 2 2 2 4 6" xfId="24368"/>
    <cellStyle name="Output 2 2 2 5" xfId="21108"/>
    <cellStyle name="Output 2 2 2 5 2" xfId="22007"/>
    <cellStyle name="Output 2 2 2 5 3" xfId="22878"/>
    <cellStyle name="Output 2 2 2 5 4" xfId="24041"/>
    <cellStyle name="Output 2 2 2 5 5" xfId="24658"/>
    <cellStyle name="Output 2 2 2 5 6" xfId="25105"/>
    <cellStyle name="Output 2 2 2 6" xfId="21714"/>
    <cellStyle name="Output 2 2 2 7" xfId="22587"/>
    <cellStyle name="Output 2 2 2 8" xfId="23748"/>
    <cellStyle name="Output 2 2 2 9" xfId="24365"/>
    <cellStyle name="Output 2 2 3" xfId="20556"/>
    <cellStyle name="Output 2 2 3 2" xfId="20557"/>
    <cellStyle name="Output 2 2 3 2 2" xfId="21103"/>
    <cellStyle name="Output 2 2 3 2 2 2" xfId="22002"/>
    <cellStyle name="Output 2 2 3 2 2 3" xfId="22873"/>
    <cellStyle name="Output 2 2 3 2 2 4" xfId="24036"/>
    <cellStyle name="Output 2 2 3 2 2 5" xfId="24653"/>
    <cellStyle name="Output 2 2 3 2 2 6" xfId="25100"/>
    <cellStyle name="Output 2 2 3 2 3" xfId="21719"/>
    <cellStyle name="Output 2 2 3 2 4" xfId="22592"/>
    <cellStyle name="Output 2 2 3 2 5" xfId="23753"/>
    <cellStyle name="Output 2 2 3 2 6" xfId="24370"/>
    <cellStyle name="Output 2 2 3 3" xfId="20558"/>
    <cellStyle name="Output 2 2 3 3 2" xfId="21102"/>
    <cellStyle name="Output 2 2 3 3 2 2" xfId="22001"/>
    <cellStyle name="Output 2 2 3 3 2 3" xfId="22872"/>
    <cellStyle name="Output 2 2 3 3 2 4" xfId="24035"/>
    <cellStyle name="Output 2 2 3 3 2 5" xfId="24652"/>
    <cellStyle name="Output 2 2 3 3 2 6" xfId="25099"/>
    <cellStyle name="Output 2 2 3 3 3" xfId="21720"/>
    <cellStyle name="Output 2 2 3 3 4" xfId="22593"/>
    <cellStyle name="Output 2 2 3 3 5" xfId="23754"/>
    <cellStyle name="Output 2 2 3 3 6" xfId="24371"/>
    <cellStyle name="Output 2 2 3 4" xfId="20559"/>
    <cellStyle name="Output 2 2 3 4 2" xfId="21101"/>
    <cellStyle name="Output 2 2 3 4 2 2" xfId="22000"/>
    <cellStyle name="Output 2 2 3 4 2 3" xfId="22871"/>
    <cellStyle name="Output 2 2 3 4 2 4" xfId="24034"/>
    <cellStyle name="Output 2 2 3 4 2 5" xfId="24651"/>
    <cellStyle name="Output 2 2 3 4 2 6" xfId="25098"/>
    <cellStyle name="Output 2 2 3 4 3" xfId="21721"/>
    <cellStyle name="Output 2 2 3 4 4" xfId="22594"/>
    <cellStyle name="Output 2 2 3 4 5" xfId="23755"/>
    <cellStyle name="Output 2 2 3 4 6" xfId="24372"/>
    <cellStyle name="Output 2 2 3 5" xfId="21104"/>
    <cellStyle name="Output 2 2 3 5 2" xfId="22003"/>
    <cellStyle name="Output 2 2 3 5 3" xfId="22874"/>
    <cellStyle name="Output 2 2 3 5 4" xfId="24037"/>
    <cellStyle name="Output 2 2 3 5 5" xfId="24654"/>
    <cellStyle name="Output 2 2 3 5 6" xfId="25101"/>
    <cellStyle name="Output 2 2 3 6" xfId="21718"/>
    <cellStyle name="Output 2 2 3 7" xfId="22591"/>
    <cellStyle name="Output 2 2 3 8" xfId="23752"/>
    <cellStyle name="Output 2 2 3 9" xfId="24369"/>
    <cellStyle name="Output 2 2 4" xfId="20560"/>
    <cellStyle name="Output 2 2 4 2" xfId="20561"/>
    <cellStyle name="Output 2 2 4 2 2" xfId="21099"/>
    <cellStyle name="Output 2 2 4 2 2 2" xfId="21998"/>
    <cellStyle name="Output 2 2 4 2 2 3" xfId="22869"/>
    <cellStyle name="Output 2 2 4 2 2 4" xfId="24032"/>
    <cellStyle name="Output 2 2 4 2 2 5" xfId="24649"/>
    <cellStyle name="Output 2 2 4 2 2 6" xfId="25096"/>
    <cellStyle name="Output 2 2 4 2 3" xfId="21723"/>
    <cellStyle name="Output 2 2 4 2 4" xfId="22596"/>
    <cellStyle name="Output 2 2 4 2 5" xfId="23757"/>
    <cellStyle name="Output 2 2 4 2 6" xfId="24374"/>
    <cellStyle name="Output 2 2 4 3" xfId="20562"/>
    <cellStyle name="Output 2 2 4 3 2" xfId="21098"/>
    <cellStyle name="Output 2 2 4 3 2 2" xfId="21997"/>
    <cellStyle name="Output 2 2 4 3 2 3" xfId="22868"/>
    <cellStyle name="Output 2 2 4 3 2 4" xfId="24031"/>
    <cellStyle name="Output 2 2 4 3 2 5" xfId="24648"/>
    <cellStyle name="Output 2 2 4 3 2 6" xfId="25095"/>
    <cellStyle name="Output 2 2 4 3 3" xfId="21724"/>
    <cellStyle name="Output 2 2 4 3 4" xfId="22597"/>
    <cellStyle name="Output 2 2 4 3 5" xfId="23758"/>
    <cellStyle name="Output 2 2 4 3 6" xfId="24375"/>
    <cellStyle name="Output 2 2 4 4" xfId="20563"/>
    <cellStyle name="Output 2 2 4 4 2" xfId="21097"/>
    <cellStyle name="Output 2 2 4 4 2 2" xfId="21996"/>
    <cellStyle name="Output 2 2 4 4 2 3" xfId="22867"/>
    <cellStyle name="Output 2 2 4 4 2 4" xfId="24030"/>
    <cellStyle name="Output 2 2 4 4 2 5" xfId="24647"/>
    <cellStyle name="Output 2 2 4 4 2 6" xfId="25094"/>
    <cellStyle name="Output 2 2 4 4 3" xfId="21725"/>
    <cellStyle name="Output 2 2 4 4 4" xfId="22598"/>
    <cellStyle name="Output 2 2 4 4 5" xfId="23759"/>
    <cellStyle name="Output 2 2 4 4 6" xfId="24376"/>
    <cellStyle name="Output 2 2 4 5" xfId="21100"/>
    <cellStyle name="Output 2 2 4 5 2" xfId="21999"/>
    <cellStyle name="Output 2 2 4 5 3" xfId="22870"/>
    <cellStyle name="Output 2 2 4 5 4" xfId="24033"/>
    <cellStyle name="Output 2 2 4 5 5" xfId="24650"/>
    <cellStyle name="Output 2 2 4 5 6" xfId="25097"/>
    <cellStyle name="Output 2 2 4 6" xfId="21722"/>
    <cellStyle name="Output 2 2 4 7" xfId="22595"/>
    <cellStyle name="Output 2 2 4 8" xfId="23756"/>
    <cellStyle name="Output 2 2 4 9" xfId="24373"/>
    <cellStyle name="Output 2 2 5" xfId="20564"/>
    <cellStyle name="Output 2 2 5 2" xfId="20565"/>
    <cellStyle name="Output 2 2 5 2 2" xfId="21095"/>
    <cellStyle name="Output 2 2 5 2 2 2" xfId="21994"/>
    <cellStyle name="Output 2 2 5 2 2 3" xfId="22865"/>
    <cellStyle name="Output 2 2 5 2 2 4" xfId="24028"/>
    <cellStyle name="Output 2 2 5 2 2 5" xfId="24645"/>
    <cellStyle name="Output 2 2 5 2 2 6" xfId="25092"/>
    <cellStyle name="Output 2 2 5 2 3" xfId="21727"/>
    <cellStyle name="Output 2 2 5 2 4" xfId="22600"/>
    <cellStyle name="Output 2 2 5 2 5" xfId="23761"/>
    <cellStyle name="Output 2 2 5 2 6" xfId="24378"/>
    <cellStyle name="Output 2 2 5 3" xfId="20566"/>
    <cellStyle name="Output 2 2 5 3 2" xfId="21094"/>
    <cellStyle name="Output 2 2 5 3 2 2" xfId="21993"/>
    <cellStyle name="Output 2 2 5 3 2 3" xfId="22864"/>
    <cellStyle name="Output 2 2 5 3 2 4" xfId="24027"/>
    <cellStyle name="Output 2 2 5 3 2 5" xfId="24644"/>
    <cellStyle name="Output 2 2 5 3 2 6" xfId="25091"/>
    <cellStyle name="Output 2 2 5 3 3" xfId="21728"/>
    <cellStyle name="Output 2 2 5 3 4" xfId="22601"/>
    <cellStyle name="Output 2 2 5 3 5" xfId="23762"/>
    <cellStyle name="Output 2 2 5 3 6" xfId="24379"/>
    <cellStyle name="Output 2 2 5 4" xfId="20567"/>
    <cellStyle name="Output 2 2 5 4 2" xfId="21093"/>
    <cellStyle name="Output 2 2 5 4 2 2" xfId="21992"/>
    <cellStyle name="Output 2 2 5 4 2 3" xfId="22863"/>
    <cellStyle name="Output 2 2 5 4 2 4" xfId="24026"/>
    <cellStyle name="Output 2 2 5 4 2 5" xfId="24643"/>
    <cellStyle name="Output 2 2 5 4 2 6" xfId="25090"/>
    <cellStyle name="Output 2 2 5 4 3" xfId="21729"/>
    <cellStyle name="Output 2 2 5 4 4" xfId="22602"/>
    <cellStyle name="Output 2 2 5 4 5" xfId="23763"/>
    <cellStyle name="Output 2 2 5 4 6" xfId="24380"/>
    <cellStyle name="Output 2 2 5 5" xfId="21096"/>
    <cellStyle name="Output 2 2 5 5 2" xfId="21995"/>
    <cellStyle name="Output 2 2 5 5 3" xfId="22866"/>
    <cellStyle name="Output 2 2 5 5 4" xfId="24029"/>
    <cellStyle name="Output 2 2 5 5 5" xfId="24646"/>
    <cellStyle name="Output 2 2 5 5 6" xfId="25093"/>
    <cellStyle name="Output 2 2 5 6" xfId="21726"/>
    <cellStyle name="Output 2 2 5 7" xfId="22599"/>
    <cellStyle name="Output 2 2 5 8" xfId="23760"/>
    <cellStyle name="Output 2 2 5 9" xfId="24377"/>
    <cellStyle name="Output 2 2 6" xfId="20568"/>
    <cellStyle name="Output 2 2 6 2" xfId="21092"/>
    <cellStyle name="Output 2 2 6 2 2" xfId="21991"/>
    <cellStyle name="Output 2 2 6 2 3" xfId="22862"/>
    <cellStyle name="Output 2 2 6 2 4" xfId="24025"/>
    <cellStyle name="Output 2 2 6 2 5" xfId="24642"/>
    <cellStyle name="Output 2 2 6 2 6" xfId="25089"/>
    <cellStyle name="Output 2 2 6 3" xfId="21730"/>
    <cellStyle name="Output 2 2 6 4" xfId="22603"/>
    <cellStyle name="Output 2 2 6 5" xfId="23764"/>
    <cellStyle name="Output 2 2 6 6" xfId="24381"/>
    <cellStyle name="Output 2 2 7" xfId="20569"/>
    <cellStyle name="Output 2 2 7 2" xfId="21091"/>
    <cellStyle name="Output 2 2 7 2 2" xfId="21990"/>
    <cellStyle name="Output 2 2 7 2 3" xfId="22861"/>
    <cellStyle name="Output 2 2 7 2 4" xfId="24024"/>
    <cellStyle name="Output 2 2 7 2 5" xfId="24641"/>
    <cellStyle name="Output 2 2 7 2 6" xfId="25088"/>
    <cellStyle name="Output 2 2 7 3" xfId="21731"/>
    <cellStyle name="Output 2 2 7 4" xfId="22604"/>
    <cellStyle name="Output 2 2 7 5" xfId="23765"/>
    <cellStyle name="Output 2 2 7 6" xfId="24382"/>
    <cellStyle name="Output 2 2 8" xfId="20570"/>
    <cellStyle name="Output 2 2 8 2" xfId="21090"/>
    <cellStyle name="Output 2 2 8 2 2" xfId="21989"/>
    <cellStyle name="Output 2 2 8 2 3" xfId="22860"/>
    <cellStyle name="Output 2 2 8 2 4" xfId="24023"/>
    <cellStyle name="Output 2 2 8 2 5" xfId="24640"/>
    <cellStyle name="Output 2 2 8 2 6" xfId="25087"/>
    <cellStyle name="Output 2 2 8 3" xfId="21732"/>
    <cellStyle name="Output 2 2 8 4" xfId="22605"/>
    <cellStyle name="Output 2 2 8 5" xfId="23766"/>
    <cellStyle name="Output 2 2 8 6" xfId="24383"/>
    <cellStyle name="Output 2 2 9" xfId="20571"/>
    <cellStyle name="Output 2 2 9 2" xfId="21089"/>
    <cellStyle name="Output 2 2 9 2 2" xfId="21988"/>
    <cellStyle name="Output 2 2 9 2 3" xfId="22859"/>
    <cellStyle name="Output 2 2 9 2 4" xfId="24022"/>
    <cellStyle name="Output 2 2 9 2 5" xfId="24639"/>
    <cellStyle name="Output 2 2 9 2 6" xfId="25086"/>
    <cellStyle name="Output 2 2 9 3" xfId="21733"/>
    <cellStyle name="Output 2 2 9 4" xfId="22606"/>
    <cellStyle name="Output 2 2 9 5" xfId="23767"/>
    <cellStyle name="Output 2 2 9 6" xfId="24384"/>
    <cellStyle name="Output 2 20" xfId="23725"/>
    <cellStyle name="Output 2 21" xfId="24342"/>
    <cellStyle name="Output 2 3" xfId="20572"/>
    <cellStyle name="Output 2 3 2" xfId="20573"/>
    <cellStyle name="Output 2 3 2 2" xfId="21088"/>
    <cellStyle name="Output 2 3 2 2 2" xfId="21987"/>
    <cellStyle name="Output 2 3 2 2 3" xfId="22858"/>
    <cellStyle name="Output 2 3 2 2 4" xfId="24021"/>
    <cellStyle name="Output 2 3 2 2 5" xfId="24638"/>
    <cellStyle name="Output 2 3 2 2 6" xfId="25085"/>
    <cellStyle name="Output 2 3 2 3" xfId="21734"/>
    <cellStyle name="Output 2 3 2 4" xfId="22607"/>
    <cellStyle name="Output 2 3 2 5" xfId="23768"/>
    <cellStyle name="Output 2 3 2 6" xfId="24385"/>
    <cellStyle name="Output 2 3 3" xfId="20574"/>
    <cellStyle name="Output 2 3 3 2" xfId="21087"/>
    <cellStyle name="Output 2 3 3 2 2" xfId="21986"/>
    <cellStyle name="Output 2 3 3 2 3" xfId="22857"/>
    <cellStyle name="Output 2 3 3 2 4" xfId="24020"/>
    <cellStyle name="Output 2 3 3 2 5" xfId="24637"/>
    <cellStyle name="Output 2 3 3 2 6" xfId="25084"/>
    <cellStyle name="Output 2 3 3 3" xfId="21735"/>
    <cellStyle name="Output 2 3 3 4" xfId="22608"/>
    <cellStyle name="Output 2 3 3 5" xfId="23769"/>
    <cellStyle name="Output 2 3 3 6" xfId="24386"/>
    <cellStyle name="Output 2 3 4" xfId="20575"/>
    <cellStyle name="Output 2 3 4 2" xfId="21086"/>
    <cellStyle name="Output 2 3 4 2 2" xfId="21985"/>
    <cellStyle name="Output 2 3 4 2 3" xfId="22856"/>
    <cellStyle name="Output 2 3 4 2 4" xfId="24019"/>
    <cellStyle name="Output 2 3 4 2 5" xfId="24636"/>
    <cellStyle name="Output 2 3 4 2 6" xfId="25083"/>
    <cellStyle name="Output 2 3 4 3" xfId="21736"/>
    <cellStyle name="Output 2 3 4 4" xfId="22609"/>
    <cellStyle name="Output 2 3 4 5" xfId="23770"/>
    <cellStyle name="Output 2 3 4 6" xfId="24387"/>
    <cellStyle name="Output 2 3 5" xfId="20576"/>
    <cellStyle name="Output 2 3 5 2" xfId="21085"/>
    <cellStyle name="Output 2 3 5 2 2" xfId="21984"/>
    <cellStyle name="Output 2 3 5 2 3" xfId="22855"/>
    <cellStyle name="Output 2 3 5 2 4" xfId="24018"/>
    <cellStyle name="Output 2 3 5 2 5" xfId="24635"/>
    <cellStyle name="Output 2 3 5 2 6" xfId="25082"/>
    <cellStyle name="Output 2 3 5 3" xfId="21737"/>
    <cellStyle name="Output 2 3 5 4" xfId="22610"/>
    <cellStyle name="Output 2 3 5 5" xfId="23771"/>
    <cellStyle name="Output 2 3 5 6" xfId="24388"/>
    <cellStyle name="Output 2 4" xfId="20577"/>
    <cellStyle name="Output 2 4 2" xfId="20578"/>
    <cellStyle name="Output 2 4 2 2" xfId="21084"/>
    <cellStyle name="Output 2 4 2 2 2" xfId="21983"/>
    <cellStyle name="Output 2 4 2 2 3" xfId="22854"/>
    <cellStyle name="Output 2 4 2 2 4" xfId="24017"/>
    <cellStyle name="Output 2 4 2 2 5" xfId="24634"/>
    <cellStyle name="Output 2 4 2 2 6" xfId="25081"/>
    <cellStyle name="Output 2 4 2 3" xfId="21738"/>
    <cellStyle name="Output 2 4 2 4" xfId="22611"/>
    <cellStyle name="Output 2 4 2 5" xfId="23772"/>
    <cellStyle name="Output 2 4 2 6" xfId="24389"/>
    <cellStyle name="Output 2 4 3" xfId="20579"/>
    <cellStyle name="Output 2 4 3 2" xfId="21083"/>
    <cellStyle name="Output 2 4 3 2 2" xfId="21982"/>
    <cellStyle name="Output 2 4 3 2 3" xfId="22853"/>
    <cellStyle name="Output 2 4 3 2 4" xfId="24016"/>
    <cellStyle name="Output 2 4 3 2 5" xfId="24633"/>
    <cellStyle name="Output 2 4 3 2 6" xfId="25080"/>
    <cellStyle name="Output 2 4 3 3" xfId="21739"/>
    <cellStyle name="Output 2 4 3 4" xfId="22612"/>
    <cellStyle name="Output 2 4 3 5" xfId="23773"/>
    <cellStyle name="Output 2 4 3 6" xfId="24390"/>
    <cellStyle name="Output 2 4 4" xfId="20580"/>
    <cellStyle name="Output 2 4 4 2" xfId="21082"/>
    <cellStyle name="Output 2 4 4 2 2" xfId="21981"/>
    <cellStyle name="Output 2 4 4 2 3" xfId="22852"/>
    <cellStyle name="Output 2 4 4 2 4" xfId="24015"/>
    <cellStyle name="Output 2 4 4 2 5" xfId="24632"/>
    <cellStyle name="Output 2 4 4 2 6" xfId="25079"/>
    <cellStyle name="Output 2 4 4 3" xfId="21740"/>
    <cellStyle name="Output 2 4 4 4" xfId="22613"/>
    <cellStyle name="Output 2 4 4 5" xfId="23774"/>
    <cellStyle name="Output 2 4 4 6" xfId="24391"/>
    <cellStyle name="Output 2 4 5" xfId="20581"/>
    <cellStyle name="Output 2 4 5 2" xfId="21081"/>
    <cellStyle name="Output 2 4 5 2 2" xfId="21980"/>
    <cellStyle name="Output 2 4 5 2 3" xfId="22851"/>
    <cellStyle name="Output 2 4 5 2 4" xfId="24014"/>
    <cellStyle name="Output 2 4 5 2 5" xfId="24631"/>
    <cellStyle name="Output 2 4 5 2 6" xfId="25078"/>
    <cellStyle name="Output 2 4 5 3" xfId="21741"/>
    <cellStyle name="Output 2 4 5 4" xfId="22614"/>
    <cellStyle name="Output 2 4 5 5" xfId="23775"/>
    <cellStyle name="Output 2 4 5 6" xfId="24392"/>
    <cellStyle name="Output 2 5" xfId="20582"/>
    <cellStyle name="Output 2 5 2" xfId="20583"/>
    <cellStyle name="Output 2 5 2 2" xfId="21080"/>
    <cellStyle name="Output 2 5 2 2 2" xfId="21979"/>
    <cellStyle name="Output 2 5 2 2 3" xfId="22850"/>
    <cellStyle name="Output 2 5 2 2 4" xfId="24013"/>
    <cellStyle name="Output 2 5 2 2 5" xfId="24630"/>
    <cellStyle name="Output 2 5 2 2 6" xfId="25077"/>
    <cellStyle name="Output 2 5 2 3" xfId="21742"/>
    <cellStyle name="Output 2 5 2 4" xfId="22615"/>
    <cellStyle name="Output 2 5 2 5" xfId="23776"/>
    <cellStyle name="Output 2 5 2 6" xfId="24393"/>
    <cellStyle name="Output 2 5 3" xfId="20584"/>
    <cellStyle name="Output 2 5 3 2" xfId="21079"/>
    <cellStyle name="Output 2 5 3 2 2" xfId="21978"/>
    <cellStyle name="Output 2 5 3 2 3" xfId="22849"/>
    <cellStyle name="Output 2 5 3 2 4" xfId="24012"/>
    <cellStyle name="Output 2 5 3 2 5" xfId="24629"/>
    <cellStyle name="Output 2 5 3 2 6" xfId="25076"/>
    <cellStyle name="Output 2 5 3 3" xfId="21743"/>
    <cellStyle name="Output 2 5 3 4" xfId="22616"/>
    <cellStyle name="Output 2 5 3 5" xfId="23777"/>
    <cellStyle name="Output 2 5 3 6" xfId="24394"/>
    <cellStyle name="Output 2 5 4" xfId="20585"/>
    <cellStyle name="Output 2 5 4 2" xfId="21078"/>
    <cellStyle name="Output 2 5 4 2 2" xfId="21977"/>
    <cellStyle name="Output 2 5 4 2 3" xfId="22848"/>
    <cellStyle name="Output 2 5 4 2 4" xfId="24011"/>
    <cellStyle name="Output 2 5 4 2 5" xfId="24628"/>
    <cellStyle name="Output 2 5 4 2 6" xfId="25075"/>
    <cellStyle name="Output 2 5 4 3" xfId="21744"/>
    <cellStyle name="Output 2 5 4 4" xfId="22617"/>
    <cellStyle name="Output 2 5 4 5" xfId="23778"/>
    <cellStyle name="Output 2 5 4 6" xfId="24395"/>
    <cellStyle name="Output 2 5 5" xfId="20586"/>
    <cellStyle name="Output 2 5 5 2" xfId="21077"/>
    <cellStyle name="Output 2 5 5 2 2" xfId="21976"/>
    <cellStyle name="Output 2 5 5 2 3" xfId="22847"/>
    <cellStyle name="Output 2 5 5 2 4" xfId="24010"/>
    <cellStyle name="Output 2 5 5 2 5" xfId="24627"/>
    <cellStyle name="Output 2 5 5 2 6" xfId="25074"/>
    <cellStyle name="Output 2 5 5 3" xfId="21745"/>
    <cellStyle name="Output 2 5 5 4" xfId="22618"/>
    <cellStyle name="Output 2 5 5 5" xfId="23779"/>
    <cellStyle name="Output 2 5 5 6" xfId="24396"/>
    <cellStyle name="Output 2 6" xfId="20587"/>
    <cellStyle name="Output 2 6 2" xfId="20588"/>
    <cellStyle name="Output 2 6 2 2" xfId="21076"/>
    <cellStyle name="Output 2 6 2 2 2" xfId="21975"/>
    <cellStyle name="Output 2 6 2 2 3" xfId="22846"/>
    <cellStyle name="Output 2 6 2 2 4" xfId="24009"/>
    <cellStyle name="Output 2 6 2 2 5" xfId="24626"/>
    <cellStyle name="Output 2 6 2 2 6" xfId="25073"/>
    <cellStyle name="Output 2 6 2 3" xfId="21746"/>
    <cellStyle name="Output 2 6 2 4" xfId="22619"/>
    <cellStyle name="Output 2 6 2 5" xfId="23780"/>
    <cellStyle name="Output 2 6 2 6" xfId="24397"/>
    <cellStyle name="Output 2 6 3" xfId="20589"/>
    <cellStyle name="Output 2 6 3 2" xfId="21075"/>
    <cellStyle name="Output 2 6 3 2 2" xfId="21974"/>
    <cellStyle name="Output 2 6 3 2 3" xfId="22845"/>
    <cellStyle name="Output 2 6 3 2 4" xfId="24008"/>
    <cellStyle name="Output 2 6 3 2 5" xfId="24625"/>
    <cellStyle name="Output 2 6 3 2 6" xfId="25072"/>
    <cellStyle name="Output 2 6 3 3" xfId="21747"/>
    <cellStyle name="Output 2 6 3 4" xfId="22620"/>
    <cellStyle name="Output 2 6 3 5" xfId="23781"/>
    <cellStyle name="Output 2 6 3 6" xfId="24398"/>
    <cellStyle name="Output 2 6 4" xfId="20590"/>
    <cellStyle name="Output 2 6 4 2" xfId="21074"/>
    <cellStyle name="Output 2 6 4 2 2" xfId="21973"/>
    <cellStyle name="Output 2 6 4 2 3" xfId="22844"/>
    <cellStyle name="Output 2 6 4 2 4" xfId="24007"/>
    <cellStyle name="Output 2 6 4 2 5" xfId="24624"/>
    <cellStyle name="Output 2 6 4 2 6" xfId="25071"/>
    <cellStyle name="Output 2 6 4 3" xfId="21748"/>
    <cellStyle name="Output 2 6 4 4" xfId="22621"/>
    <cellStyle name="Output 2 6 4 5" xfId="23782"/>
    <cellStyle name="Output 2 6 4 6" xfId="24399"/>
    <cellStyle name="Output 2 6 5" xfId="20591"/>
    <cellStyle name="Output 2 6 5 2" xfId="21073"/>
    <cellStyle name="Output 2 6 5 2 2" xfId="21972"/>
    <cellStyle name="Output 2 6 5 2 3" xfId="22843"/>
    <cellStyle name="Output 2 6 5 2 4" xfId="24006"/>
    <cellStyle name="Output 2 6 5 2 5" xfId="24623"/>
    <cellStyle name="Output 2 6 5 2 6" xfId="25070"/>
    <cellStyle name="Output 2 6 5 3" xfId="21749"/>
    <cellStyle name="Output 2 6 5 4" xfId="22622"/>
    <cellStyle name="Output 2 6 5 5" xfId="23783"/>
    <cellStyle name="Output 2 6 5 6" xfId="24400"/>
    <cellStyle name="Output 2 7" xfId="20592"/>
    <cellStyle name="Output 2 7 2" xfId="20593"/>
    <cellStyle name="Output 2 7 2 2" xfId="21072"/>
    <cellStyle name="Output 2 7 2 2 2" xfId="21971"/>
    <cellStyle name="Output 2 7 2 2 3" xfId="22842"/>
    <cellStyle name="Output 2 7 2 2 4" xfId="24005"/>
    <cellStyle name="Output 2 7 2 2 5" xfId="24622"/>
    <cellStyle name="Output 2 7 2 2 6" xfId="25069"/>
    <cellStyle name="Output 2 7 2 3" xfId="21750"/>
    <cellStyle name="Output 2 7 2 4" xfId="22623"/>
    <cellStyle name="Output 2 7 2 5" xfId="23784"/>
    <cellStyle name="Output 2 7 2 6" xfId="24401"/>
    <cellStyle name="Output 2 7 3" xfId="20594"/>
    <cellStyle name="Output 2 7 3 2" xfId="21071"/>
    <cellStyle name="Output 2 7 3 2 2" xfId="21970"/>
    <cellStyle name="Output 2 7 3 2 3" xfId="22841"/>
    <cellStyle name="Output 2 7 3 2 4" xfId="24004"/>
    <cellStyle name="Output 2 7 3 2 5" xfId="24621"/>
    <cellStyle name="Output 2 7 3 2 6" xfId="25068"/>
    <cellStyle name="Output 2 7 3 3" xfId="21751"/>
    <cellStyle name="Output 2 7 3 4" xfId="22624"/>
    <cellStyle name="Output 2 7 3 5" xfId="23785"/>
    <cellStyle name="Output 2 7 3 6" xfId="24402"/>
    <cellStyle name="Output 2 7 4" xfId="20595"/>
    <cellStyle name="Output 2 7 4 2" xfId="21070"/>
    <cellStyle name="Output 2 7 4 2 2" xfId="21969"/>
    <cellStyle name="Output 2 7 4 2 3" xfId="22840"/>
    <cellStyle name="Output 2 7 4 2 4" xfId="24003"/>
    <cellStyle name="Output 2 7 4 2 5" xfId="24620"/>
    <cellStyle name="Output 2 7 4 2 6" xfId="25067"/>
    <cellStyle name="Output 2 7 4 3" xfId="21752"/>
    <cellStyle name="Output 2 7 4 4" xfId="22625"/>
    <cellStyle name="Output 2 7 4 5" xfId="23786"/>
    <cellStyle name="Output 2 7 4 6" xfId="24403"/>
    <cellStyle name="Output 2 7 5" xfId="20596"/>
    <cellStyle name="Output 2 7 5 2" xfId="21069"/>
    <cellStyle name="Output 2 7 5 2 2" xfId="21968"/>
    <cellStyle name="Output 2 7 5 2 3" xfId="22839"/>
    <cellStyle name="Output 2 7 5 2 4" xfId="24002"/>
    <cellStyle name="Output 2 7 5 2 5" xfId="24619"/>
    <cellStyle name="Output 2 7 5 2 6" xfId="25066"/>
    <cellStyle name="Output 2 7 5 3" xfId="21753"/>
    <cellStyle name="Output 2 7 5 4" xfId="22626"/>
    <cellStyle name="Output 2 7 5 5" xfId="23787"/>
    <cellStyle name="Output 2 7 5 6" xfId="24404"/>
    <cellStyle name="Output 2 8" xfId="20597"/>
    <cellStyle name="Output 2 8 2" xfId="20598"/>
    <cellStyle name="Output 2 8 2 2" xfId="21068"/>
    <cellStyle name="Output 2 8 2 2 2" xfId="21967"/>
    <cellStyle name="Output 2 8 2 2 3" xfId="22838"/>
    <cellStyle name="Output 2 8 2 2 4" xfId="24001"/>
    <cellStyle name="Output 2 8 2 2 5" xfId="24618"/>
    <cellStyle name="Output 2 8 2 2 6" xfId="25065"/>
    <cellStyle name="Output 2 8 2 3" xfId="21754"/>
    <cellStyle name="Output 2 8 2 4" xfId="22627"/>
    <cellStyle name="Output 2 8 2 5" xfId="23788"/>
    <cellStyle name="Output 2 8 2 6" xfId="24405"/>
    <cellStyle name="Output 2 8 3" xfId="20599"/>
    <cellStyle name="Output 2 8 3 2" xfId="21067"/>
    <cellStyle name="Output 2 8 3 2 2" xfId="21966"/>
    <cellStyle name="Output 2 8 3 2 3" xfId="22837"/>
    <cellStyle name="Output 2 8 3 2 4" xfId="24000"/>
    <cellStyle name="Output 2 8 3 2 5" xfId="24617"/>
    <cellStyle name="Output 2 8 3 2 6" xfId="25064"/>
    <cellStyle name="Output 2 8 3 3" xfId="21755"/>
    <cellStyle name="Output 2 8 3 4" xfId="22628"/>
    <cellStyle name="Output 2 8 3 5" xfId="23789"/>
    <cellStyle name="Output 2 8 3 6" xfId="24406"/>
    <cellStyle name="Output 2 8 4" xfId="20600"/>
    <cellStyle name="Output 2 8 4 2" xfId="21066"/>
    <cellStyle name="Output 2 8 4 2 2" xfId="21965"/>
    <cellStyle name="Output 2 8 4 2 3" xfId="22836"/>
    <cellStyle name="Output 2 8 4 2 4" xfId="23999"/>
    <cellStyle name="Output 2 8 4 2 5" xfId="24616"/>
    <cellStyle name="Output 2 8 4 2 6" xfId="25063"/>
    <cellStyle name="Output 2 8 4 3" xfId="21756"/>
    <cellStyle name="Output 2 8 4 4" xfId="22629"/>
    <cellStyle name="Output 2 8 4 5" xfId="23790"/>
    <cellStyle name="Output 2 8 4 6" xfId="24407"/>
    <cellStyle name="Output 2 8 5" xfId="20601"/>
    <cellStyle name="Output 2 8 5 2" xfId="21065"/>
    <cellStyle name="Output 2 8 5 2 2" xfId="21964"/>
    <cellStyle name="Output 2 8 5 2 3" xfId="22835"/>
    <cellStyle name="Output 2 8 5 2 4" xfId="23998"/>
    <cellStyle name="Output 2 8 5 2 5" xfId="24615"/>
    <cellStyle name="Output 2 8 5 2 6" xfId="25062"/>
    <cellStyle name="Output 2 8 5 3" xfId="21757"/>
    <cellStyle name="Output 2 8 5 4" xfId="22630"/>
    <cellStyle name="Output 2 8 5 5" xfId="23791"/>
    <cellStyle name="Output 2 8 5 6" xfId="24408"/>
    <cellStyle name="Output 2 9" xfId="20602"/>
    <cellStyle name="Output 2 9 2" xfId="20603"/>
    <cellStyle name="Output 2 9 2 2" xfId="21064"/>
    <cellStyle name="Output 2 9 2 2 2" xfId="21963"/>
    <cellStyle name="Output 2 9 2 2 3" xfId="22834"/>
    <cellStyle name="Output 2 9 2 2 4" xfId="23997"/>
    <cellStyle name="Output 2 9 2 2 5" xfId="24614"/>
    <cellStyle name="Output 2 9 2 2 6" xfId="25061"/>
    <cellStyle name="Output 2 9 2 3" xfId="21758"/>
    <cellStyle name="Output 2 9 2 4" xfId="22631"/>
    <cellStyle name="Output 2 9 2 5" xfId="23792"/>
    <cellStyle name="Output 2 9 2 6" xfId="24409"/>
    <cellStyle name="Output 2 9 3" xfId="20604"/>
    <cellStyle name="Output 2 9 3 2" xfId="21063"/>
    <cellStyle name="Output 2 9 3 2 2" xfId="21962"/>
    <cellStyle name="Output 2 9 3 2 3" xfId="22833"/>
    <cellStyle name="Output 2 9 3 2 4" xfId="23996"/>
    <cellStyle name="Output 2 9 3 2 5" xfId="24613"/>
    <cellStyle name="Output 2 9 3 2 6" xfId="25060"/>
    <cellStyle name="Output 2 9 3 3" xfId="21759"/>
    <cellStyle name="Output 2 9 3 4" xfId="22632"/>
    <cellStyle name="Output 2 9 3 5" xfId="23793"/>
    <cellStyle name="Output 2 9 3 6" xfId="24410"/>
    <cellStyle name="Output 2 9 4" xfId="20605"/>
    <cellStyle name="Output 2 9 4 2" xfId="21062"/>
    <cellStyle name="Output 2 9 4 2 2" xfId="21961"/>
    <cellStyle name="Output 2 9 4 2 3" xfId="22832"/>
    <cellStyle name="Output 2 9 4 2 4" xfId="23995"/>
    <cellStyle name="Output 2 9 4 2 5" xfId="24612"/>
    <cellStyle name="Output 2 9 4 2 6" xfId="25059"/>
    <cellStyle name="Output 2 9 4 3" xfId="21760"/>
    <cellStyle name="Output 2 9 4 4" xfId="22633"/>
    <cellStyle name="Output 2 9 4 5" xfId="23794"/>
    <cellStyle name="Output 2 9 4 6" xfId="24411"/>
    <cellStyle name="Output 2 9 5" xfId="20606"/>
    <cellStyle name="Output 2 9 5 2" xfId="21061"/>
    <cellStyle name="Output 2 9 5 2 2" xfId="21960"/>
    <cellStyle name="Output 2 9 5 2 3" xfId="22831"/>
    <cellStyle name="Output 2 9 5 2 4" xfId="23994"/>
    <cellStyle name="Output 2 9 5 2 5" xfId="24611"/>
    <cellStyle name="Output 2 9 5 2 6" xfId="25058"/>
    <cellStyle name="Output 2 9 5 3" xfId="21761"/>
    <cellStyle name="Output 2 9 5 4" xfId="22634"/>
    <cellStyle name="Output 2 9 5 5" xfId="23795"/>
    <cellStyle name="Output 2 9 5 6" xfId="24412"/>
    <cellStyle name="Output 3" xfId="20607"/>
    <cellStyle name="Output 3 2" xfId="20608"/>
    <cellStyle name="Output 3 2 2" xfId="21059"/>
    <cellStyle name="Output 3 2 2 2" xfId="21958"/>
    <cellStyle name="Output 3 2 2 3" xfId="22829"/>
    <cellStyle name="Output 3 2 2 4" xfId="23992"/>
    <cellStyle name="Output 3 2 2 5" xfId="24609"/>
    <cellStyle name="Output 3 2 2 6" xfId="25056"/>
    <cellStyle name="Output 3 2 3" xfId="21763"/>
    <cellStyle name="Output 3 2 4" xfId="22636"/>
    <cellStyle name="Output 3 2 5" xfId="23797"/>
    <cellStyle name="Output 3 2 6" xfId="24414"/>
    <cellStyle name="Output 3 3" xfId="20609"/>
    <cellStyle name="Output 3 3 2" xfId="21058"/>
    <cellStyle name="Output 3 3 2 2" xfId="21957"/>
    <cellStyle name="Output 3 3 2 3" xfId="22828"/>
    <cellStyle name="Output 3 3 2 4" xfId="23991"/>
    <cellStyle name="Output 3 3 2 5" xfId="24608"/>
    <cellStyle name="Output 3 3 2 6" xfId="25055"/>
    <cellStyle name="Output 3 3 3" xfId="21764"/>
    <cellStyle name="Output 3 3 4" xfId="22637"/>
    <cellStyle name="Output 3 3 5" xfId="23798"/>
    <cellStyle name="Output 3 3 6" xfId="24415"/>
    <cellStyle name="Output 3 4" xfId="21060"/>
    <cellStyle name="Output 3 4 2" xfId="21959"/>
    <cellStyle name="Output 3 4 3" xfId="22830"/>
    <cellStyle name="Output 3 4 4" xfId="23993"/>
    <cellStyle name="Output 3 4 5" xfId="24610"/>
    <cellStyle name="Output 3 4 6" xfId="25057"/>
    <cellStyle name="Output 3 5" xfId="21762"/>
    <cellStyle name="Output 3 6" xfId="22635"/>
    <cellStyle name="Output 3 7" xfId="23796"/>
    <cellStyle name="Output 3 8" xfId="24413"/>
    <cellStyle name="Output 4" xfId="20610"/>
    <cellStyle name="Output 4 2" xfId="20611"/>
    <cellStyle name="Output 4 2 2" xfId="21056"/>
    <cellStyle name="Output 4 2 2 2" xfId="21955"/>
    <cellStyle name="Output 4 2 2 3" xfId="22826"/>
    <cellStyle name="Output 4 2 2 4" xfId="23989"/>
    <cellStyle name="Output 4 2 2 5" xfId="24606"/>
    <cellStyle name="Output 4 2 2 6" xfId="25053"/>
    <cellStyle name="Output 4 2 3" xfId="21766"/>
    <cellStyle name="Output 4 2 4" xfId="22639"/>
    <cellStyle name="Output 4 2 5" xfId="23800"/>
    <cellStyle name="Output 4 2 6" xfId="24417"/>
    <cellStyle name="Output 4 3" xfId="20612"/>
    <cellStyle name="Output 4 3 2" xfId="21055"/>
    <cellStyle name="Output 4 3 2 2" xfId="21954"/>
    <cellStyle name="Output 4 3 2 3" xfId="22825"/>
    <cellStyle name="Output 4 3 2 4" xfId="23988"/>
    <cellStyle name="Output 4 3 2 5" xfId="24605"/>
    <cellStyle name="Output 4 3 2 6" xfId="25052"/>
    <cellStyle name="Output 4 3 3" xfId="21767"/>
    <cellStyle name="Output 4 3 4" xfId="22640"/>
    <cellStyle name="Output 4 3 5" xfId="23801"/>
    <cellStyle name="Output 4 3 6" xfId="24418"/>
    <cellStyle name="Output 4 4" xfId="21057"/>
    <cellStyle name="Output 4 4 2" xfId="21956"/>
    <cellStyle name="Output 4 4 3" xfId="22827"/>
    <cellStyle name="Output 4 4 4" xfId="23990"/>
    <cellStyle name="Output 4 4 5" xfId="24607"/>
    <cellStyle name="Output 4 4 6" xfId="25054"/>
    <cellStyle name="Output 4 5" xfId="21765"/>
    <cellStyle name="Output 4 6" xfId="22638"/>
    <cellStyle name="Output 4 7" xfId="23799"/>
    <cellStyle name="Output 4 8" xfId="24416"/>
    <cellStyle name="Output 5" xfId="20613"/>
    <cellStyle name="Output 5 2" xfId="20614"/>
    <cellStyle name="Output 5 2 2" xfId="21053"/>
    <cellStyle name="Output 5 2 2 2" xfId="21952"/>
    <cellStyle name="Output 5 2 2 3" xfId="22823"/>
    <cellStyle name="Output 5 2 2 4" xfId="23986"/>
    <cellStyle name="Output 5 2 2 5" xfId="24603"/>
    <cellStyle name="Output 5 2 2 6" xfId="25050"/>
    <cellStyle name="Output 5 2 3" xfId="21769"/>
    <cellStyle name="Output 5 2 4" xfId="22642"/>
    <cellStyle name="Output 5 2 5" xfId="23803"/>
    <cellStyle name="Output 5 2 6" xfId="24420"/>
    <cellStyle name="Output 5 3" xfId="20615"/>
    <cellStyle name="Output 5 3 2" xfId="21052"/>
    <cellStyle name="Output 5 3 2 2" xfId="21951"/>
    <cellStyle name="Output 5 3 2 3" xfId="22822"/>
    <cellStyle name="Output 5 3 2 4" xfId="23985"/>
    <cellStyle name="Output 5 3 2 5" xfId="24602"/>
    <cellStyle name="Output 5 3 2 6" xfId="25049"/>
    <cellStyle name="Output 5 3 3" xfId="21770"/>
    <cellStyle name="Output 5 3 4" xfId="22643"/>
    <cellStyle name="Output 5 3 5" xfId="23804"/>
    <cellStyle name="Output 5 3 6" xfId="24421"/>
    <cellStyle name="Output 5 4" xfId="21054"/>
    <cellStyle name="Output 5 4 2" xfId="21953"/>
    <cellStyle name="Output 5 4 3" xfId="22824"/>
    <cellStyle name="Output 5 4 4" xfId="23987"/>
    <cellStyle name="Output 5 4 5" xfId="24604"/>
    <cellStyle name="Output 5 4 6" xfId="25051"/>
    <cellStyle name="Output 5 5" xfId="21768"/>
    <cellStyle name="Output 5 6" xfId="22641"/>
    <cellStyle name="Output 5 7" xfId="23802"/>
    <cellStyle name="Output 5 8" xfId="24419"/>
    <cellStyle name="Output 6" xfId="20616"/>
    <cellStyle name="Output 6 2" xfId="20617"/>
    <cellStyle name="Output 6 2 2" xfId="21050"/>
    <cellStyle name="Output 6 2 2 2" xfId="21949"/>
    <cellStyle name="Output 6 2 2 3" xfId="22820"/>
    <cellStyle name="Output 6 2 2 4" xfId="23983"/>
    <cellStyle name="Output 6 2 2 5" xfId="24600"/>
    <cellStyle name="Output 6 2 2 6" xfId="25047"/>
    <cellStyle name="Output 6 2 3" xfId="21772"/>
    <cellStyle name="Output 6 2 4" xfId="22645"/>
    <cellStyle name="Output 6 2 5" xfId="23806"/>
    <cellStyle name="Output 6 2 6" xfId="24423"/>
    <cellStyle name="Output 6 3" xfId="20618"/>
    <cellStyle name="Output 6 3 2" xfId="21049"/>
    <cellStyle name="Output 6 3 2 2" xfId="21948"/>
    <cellStyle name="Output 6 3 2 3" xfId="22819"/>
    <cellStyle name="Output 6 3 2 4" xfId="23982"/>
    <cellStyle name="Output 6 3 2 5" xfId="24599"/>
    <cellStyle name="Output 6 3 2 6" xfId="25046"/>
    <cellStyle name="Output 6 3 3" xfId="21773"/>
    <cellStyle name="Output 6 3 4" xfId="22646"/>
    <cellStyle name="Output 6 3 5" xfId="23807"/>
    <cellStyle name="Output 6 3 6" xfId="24424"/>
    <cellStyle name="Output 6 4" xfId="21051"/>
    <cellStyle name="Output 6 4 2" xfId="21950"/>
    <cellStyle name="Output 6 4 3" xfId="22821"/>
    <cellStyle name="Output 6 4 4" xfId="23984"/>
    <cellStyle name="Output 6 4 5" xfId="24601"/>
    <cellStyle name="Output 6 4 6" xfId="25048"/>
    <cellStyle name="Output 6 5" xfId="21771"/>
    <cellStyle name="Output 6 6" xfId="22644"/>
    <cellStyle name="Output 6 7" xfId="23805"/>
    <cellStyle name="Output 6 8" xfId="24422"/>
    <cellStyle name="Output 7" xfId="20619"/>
    <cellStyle name="Output 7 2" xfId="21048"/>
    <cellStyle name="Output 7 2 2" xfId="21947"/>
    <cellStyle name="Output 7 2 3" xfId="22818"/>
    <cellStyle name="Output 7 2 4" xfId="23981"/>
    <cellStyle name="Output 7 2 5" xfId="24598"/>
    <cellStyle name="Output 7 2 6" xfId="25045"/>
    <cellStyle name="Output 7 3" xfId="21774"/>
    <cellStyle name="Output 7 4" xfId="22647"/>
    <cellStyle name="Output 7 5" xfId="23808"/>
    <cellStyle name="Output 7 6" xfId="24425"/>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5393"/>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253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1946"/>
    <cellStyle name="showExposure 2 3" xfId="22817"/>
    <cellStyle name="showExposure 2 4" xfId="23980"/>
    <cellStyle name="showExposure 2 5" xfId="24597"/>
    <cellStyle name="showExposure 3" xfId="21775"/>
    <cellStyle name="showExposure 4" xfId="23809"/>
    <cellStyle name="showExposure 5" xfId="24426"/>
    <cellStyle name="showParameterE" xfId="20787"/>
    <cellStyle name="showParameterE 2" xfId="21046"/>
    <cellStyle name="showParameterE 2 2" xfId="21945"/>
    <cellStyle name="showParameterE 2 3" xfId="22816"/>
    <cellStyle name="showParameterE 2 4" xfId="23979"/>
    <cellStyle name="showParameterE 2 5" xfId="24596"/>
    <cellStyle name="showParameterE 3" xfId="21776"/>
    <cellStyle name="showParameterE 4" xfId="23810"/>
    <cellStyle name="showParameterE 5" xfId="2442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43"/>
    <cellStyle name="Total 2 10 2 2 3" xfId="22814"/>
    <cellStyle name="Total 2 10 2 2 4" xfId="23977"/>
    <cellStyle name="Total 2 10 2 2 5" xfId="24594"/>
    <cellStyle name="Total 2 10 2 2 6" xfId="25043"/>
    <cellStyle name="Total 2 10 2 3" xfId="21778"/>
    <cellStyle name="Total 2 10 2 4" xfId="22649"/>
    <cellStyle name="Total 2 10 2 5" xfId="23812"/>
    <cellStyle name="Total 2 10 2 6" xfId="24429"/>
    <cellStyle name="Total 2 10 3" xfId="20826"/>
    <cellStyle name="Total 2 10 3 2" xfId="21043"/>
    <cellStyle name="Total 2 10 3 2 2" xfId="21942"/>
    <cellStyle name="Total 2 10 3 2 3" xfId="22813"/>
    <cellStyle name="Total 2 10 3 2 4" xfId="23976"/>
    <cellStyle name="Total 2 10 3 2 5" xfId="24593"/>
    <cellStyle name="Total 2 10 3 2 6" xfId="25042"/>
    <cellStyle name="Total 2 10 3 3" xfId="21779"/>
    <cellStyle name="Total 2 10 3 4" xfId="22650"/>
    <cellStyle name="Total 2 10 3 5" xfId="23813"/>
    <cellStyle name="Total 2 10 3 6" xfId="24430"/>
    <cellStyle name="Total 2 10 4" xfId="20827"/>
    <cellStyle name="Total 2 10 4 2" xfId="21042"/>
    <cellStyle name="Total 2 10 4 2 2" xfId="21941"/>
    <cellStyle name="Total 2 10 4 2 3" xfId="22812"/>
    <cellStyle name="Total 2 10 4 2 4" xfId="23975"/>
    <cellStyle name="Total 2 10 4 2 5" xfId="24592"/>
    <cellStyle name="Total 2 10 4 2 6" xfId="25041"/>
    <cellStyle name="Total 2 10 4 3" xfId="21780"/>
    <cellStyle name="Total 2 10 4 4" xfId="22651"/>
    <cellStyle name="Total 2 10 4 5" xfId="23814"/>
    <cellStyle name="Total 2 10 4 6" xfId="24431"/>
    <cellStyle name="Total 2 10 5" xfId="20828"/>
    <cellStyle name="Total 2 10 5 2" xfId="21041"/>
    <cellStyle name="Total 2 10 5 2 2" xfId="21940"/>
    <cellStyle name="Total 2 10 5 2 3" xfId="22811"/>
    <cellStyle name="Total 2 10 5 2 4" xfId="23974"/>
    <cellStyle name="Total 2 10 5 2 5" xfId="24591"/>
    <cellStyle name="Total 2 10 5 2 6" xfId="25040"/>
    <cellStyle name="Total 2 10 5 3" xfId="21781"/>
    <cellStyle name="Total 2 10 5 4" xfId="22652"/>
    <cellStyle name="Total 2 10 5 5" xfId="23815"/>
    <cellStyle name="Total 2 10 5 6" xfId="24432"/>
    <cellStyle name="Total 2 11" xfId="20829"/>
    <cellStyle name="Total 2 11 10" xfId="24433"/>
    <cellStyle name="Total 2 11 2" xfId="20830"/>
    <cellStyle name="Total 2 11 2 2" xfId="21039"/>
    <cellStyle name="Total 2 11 2 2 2" xfId="21938"/>
    <cellStyle name="Total 2 11 2 2 3" xfId="22809"/>
    <cellStyle name="Total 2 11 2 2 4" xfId="23972"/>
    <cellStyle name="Total 2 11 2 2 5" xfId="24589"/>
    <cellStyle name="Total 2 11 2 2 6" xfId="25038"/>
    <cellStyle name="Total 2 11 2 3" xfId="21783"/>
    <cellStyle name="Total 2 11 2 4" xfId="22654"/>
    <cellStyle name="Total 2 11 2 5" xfId="23817"/>
    <cellStyle name="Total 2 11 2 6" xfId="24434"/>
    <cellStyle name="Total 2 11 3" xfId="20831"/>
    <cellStyle name="Total 2 11 3 2" xfId="21038"/>
    <cellStyle name="Total 2 11 3 2 2" xfId="21937"/>
    <cellStyle name="Total 2 11 3 2 3" xfId="22808"/>
    <cellStyle name="Total 2 11 3 2 4" xfId="23971"/>
    <cellStyle name="Total 2 11 3 2 5" xfId="24588"/>
    <cellStyle name="Total 2 11 3 2 6" xfId="25037"/>
    <cellStyle name="Total 2 11 3 3" xfId="21784"/>
    <cellStyle name="Total 2 11 3 4" xfId="22655"/>
    <cellStyle name="Total 2 11 3 5" xfId="23818"/>
    <cellStyle name="Total 2 11 3 6" xfId="24435"/>
    <cellStyle name="Total 2 11 4" xfId="20832"/>
    <cellStyle name="Total 2 11 4 2" xfId="21037"/>
    <cellStyle name="Total 2 11 4 2 2" xfId="21936"/>
    <cellStyle name="Total 2 11 4 2 3" xfId="22807"/>
    <cellStyle name="Total 2 11 4 2 4" xfId="23970"/>
    <cellStyle name="Total 2 11 4 2 5" xfId="24587"/>
    <cellStyle name="Total 2 11 4 2 6" xfId="25036"/>
    <cellStyle name="Total 2 11 4 3" xfId="21785"/>
    <cellStyle name="Total 2 11 4 4" xfId="22656"/>
    <cellStyle name="Total 2 11 4 5" xfId="23819"/>
    <cellStyle name="Total 2 11 4 6" xfId="24436"/>
    <cellStyle name="Total 2 11 5" xfId="20833"/>
    <cellStyle name="Total 2 11 5 2" xfId="21036"/>
    <cellStyle name="Total 2 11 5 2 2" xfId="21935"/>
    <cellStyle name="Total 2 11 5 2 3" xfId="22806"/>
    <cellStyle name="Total 2 11 5 2 4" xfId="23969"/>
    <cellStyle name="Total 2 11 5 2 5" xfId="24586"/>
    <cellStyle name="Total 2 11 5 2 6" xfId="25035"/>
    <cellStyle name="Total 2 11 5 3" xfId="21786"/>
    <cellStyle name="Total 2 11 5 4" xfId="22657"/>
    <cellStyle name="Total 2 11 5 5" xfId="23820"/>
    <cellStyle name="Total 2 11 5 6" xfId="24437"/>
    <cellStyle name="Total 2 11 6" xfId="21040"/>
    <cellStyle name="Total 2 11 6 2" xfId="21939"/>
    <cellStyle name="Total 2 11 6 3" xfId="22810"/>
    <cellStyle name="Total 2 11 6 4" xfId="23973"/>
    <cellStyle name="Total 2 11 6 5" xfId="24590"/>
    <cellStyle name="Total 2 11 6 6" xfId="25039"/>
    <cellStyle name="Total 2 11 7" xfId="21782"/>
    <cellStyle name="Total 2 11 8" xfId="22653"/>
    <cellStyle name="Total 2 11 9" xfId="23816"/>
    <cellStyle name="Total 2 12" xfId="20834"/>
    <cellStyle name="Total 2 12 10" xfId="24438"/>
    <cellStyle name="Total 2 12 2" xfId="20835"/>
    <cellStyle name="Total 2 12 2 2" xfId="21034"/>
    <cellStyle name="Total 2 12 2 2 2" xfId="21933"/>
    <cellStyle name="Total 2 12 2 2 3" xfId="22804"/>
    <cellStyle name="Total 2 12 2 2 4" xfId="23967"/>
    <cellStyle name="Total 2 12 2 2 5" xfId="24584"/>
    <cellStyle name="Total 2 12 2 2 6" xfId="25033"/>
    <cellStyle name="Total 2 12 2 3" xfId="21788"/>
    <cellStyle name="Total 2 12 2 4" xfId="22659"/>
    <cellStyle name="Total 2 12 2 5" xfId="23822"/>
    <cellStyle name="Total 2 12 2 6" xfId="24439"/>
    <cellStyle name="Total 2 12 3" xfId="20836"/>
    <cellStyle name="Total 2 12 3 2" xfId="21033"/>
    <cellStyle name="Total 2 12 3 2 2" xfId="21932"/>
    <cellStyle name="Total 2 12 3 2 3" xfId="22803"/>
    <cellStyle name="Total 2 12 3 2 4" xfId="23966"/>
    <cellStyle name="Total 2 12 3 2 5" xfId="24583"/>
    <cellStyle name="Total 2 12 3 2 6" xfId="25032"/>
    <cellStyle name="Total 2 12 3 3" xfId="21789"/>
    <cellStyle name="Total 2 12 3 4" xfId="22660"/>
    <cellStyle name="Total 2 12 3 5" xfId="23823"/>
    <cellStyle name="Total 2 12 3 6" xfId="24440"/>
    <cellStyle name="Total 2 12 4" xfId="20837"/>
    <cellStyle name="Total 2 12 4 2" xfId="21032"/>
    <cellStyle name="Total 2 12 4 2 2" xfId="21931"/>
    <cellStyle name="Total 2 12 4 2 3" xfId="22802"/>
    <cellStyle name="Total 2 12 4 2 4" xfId="23965"/>
    <cellStyle name="Total 2 12 4 2 5" xfId="24582"/>
    <cellStyle name="Total 2 12 4 2 6" xfId="25031"/>
    <cellStyle name="Total 2 12 4 3" xfId="21790"/>
    <cellStyle name="Total 2 12 4 4" xfId="22661"/>
    <cellStyle name="Total 2 12 4 5" xfId="23824"/>
    <cellStyle name="Total 2 12 4 6" xfId="24441"/>
    <cellStyle name="Total 2 12 5" xfId="20838"/>
    <cellStyle name="Total 2 12 5 2" xfId="21031"/>
    <cellStyle name="Total 2 12 5 2 2" xfId="21930"/>
    <cellStyle name="Total 2 12 5 2 3" xfId="22801"/>
    <cellStyle name="Total 2 12 5 2 4" xfId="23964"/>
    <cellStyle name="Total 2 12 5 2 5" xfId="24581"/>
    <cellStyle name="Total 2 12 5 2 6" xfId="25030"/>
    <cellStyle name="Total 2 12 5 3" xfId="21791"/>
    <cellStyle name="Total 2 12 5 4" xfId="22662"/>
    <cellStyle name="Total 2 12 5 5" xfId="23825"/>
    <cellStyle name="Total 2 12 5 6" xfId="24442"/>
    <cellStyle name="Total 2 12 6" xfId="21035"/>
    <cellStyle name="Total 2 12 6 2" xfId="21934"/>
    <cellStyle name="Total 2 12 6 3" xfId="22805"/>
    <cellStyle name="Total 2 12 6 4" xfId="23968"/>
    <cellStyle name="Total 2 12 6 5" xfId="24585"/>
    <cellStyle name="Total 2 12 6 6" xfId="25034"/>
    <cellStyle name="Total 2 12 7" xfId="21787"/>
    <cellStyle name="Total 2 12 8" xfId="22658"/>
    <cellStyle name="Total 2 12 9" xfId="23821"/>
    <cellStyle name="Total 2 13" xfId="20839"/>
    <cellStyle name="Total 2 13 2" xfId="20840"/>
    <cellStyle name="Total 2 13 2 2" xfId="21029"/>
    <cellStyle name="Total 2 13 2 2 2" xfId="21928"/>
    <cellStyle name="Total 2 13 2 2 3" xfId="22799"/>
    <cellStyle name="Total 2 13 2 2 4" xfId="23962"/>
    <cellStyle name="Total 2 13 2 2 5" xfId="24579"/>
    <cellStyle name="Total 2 13 2 2 6" xfId="25028"/>
    <cellStyle name="Total 2 13 2 3" xfId="21793"/>
    <cellStyle name="Total 2 13 2 4" xfId="22664"/>
    <cellStyle name="Total 2 13 2 5" xfId="23827"/>
    <cellStyle name="Total 2 13 2 6" xfId="24444"/>
    <cellStyle name="Total 2 13 3" xfId="20841"/>
    <cellStyle name="Total 2 13 3 2" xfId="21028"/>
    <cellStyle name="Total 2 13 3 2 2" xfId="21927"/>
    <cellStyle name="Total 2 13 3 2 3" xfId="22798"/>
    <cellStyle name="Total 2 13 3 2 4" xfId="23961"/>
    <cellStyle name="Total 2 13 3 2 5" xfId="24578"/>
    <cellStyle name="Total 2 13 3 2 6" xfId="25027"/>
    <cellStyle name="Total 2 13 3 3" xfId="21794"/>
    <cellStyle name="Total 2 13 3 4" xfId="22665"/>
    <cellStyle name="Total 2 13 3 5" xfId="23828"/>
    <cellStyle name="Total 2 13 3 6" xfId="24445"/>
    <cellStyle name="Total 2 13 4" xfId="20842"/>
    <cellStyle name="Total 2 13 4 2" xfId="21027"/>
    <cellStyle name="Total 2 13 4 2 2" xfId="21926"/>
    <cellStyle name="Total 2 13 4 2 3" xfId="22797"/>
    <cellStyle name="Total 2 13 4 2 4" xfId="23960"/>
    <cellStyle name="Total 2 13 4 2 5" xfId="24577"/>
    <cellStyle name="Total 2 13 4 2 6" xfId="25026"/>
    <cellStyle name="Total 2 13 4 3" xfId="21795"/>
    <cellStyle name="Total 2 13 4 4" xfId="22666"/>
    <cellStyle name="Total 2 13 4 5" xfId="23829"/>
    <cellStyle name="Total 2 13 4 6" xfId="24446"/>
    <cellStyle name="Total 2 13 5" xfId="21030"/>
    <cellStyle name="Total 2 13 5 2" xfId="21929"/>
    <cellStyle name="Total 2 13 5 3" xfId="22800"/>
    <cellStyle name="Total 2 13 5 4" xfId="23963"/>
    <cellStyle name="Total 2 13 5 5" xfId="24580"/>
    <cellStyle name="Total 2 13 5 6" xfId="25029"/>
    <cellStyle name="Total 2 13 6" xfId="21792"/>
    <cellStyle name="Total 2 13 7" xfId="22663"/>
    <cellStyle name="Total 2 13 8" xfId="23826"/>
    <cellStyle name="Total 2 13 9" xfId="24443"/>
    <cellStyle name="Total 2 14" xfId="20843"/>
    <cellStyle name="Total 2 14 2" xfId="21026"/>
    <cellStyle name="Total 2 14 2 2" xfId="21925"/>
    <cellStyle name="Total 2 14 2 3" xfId="22796"/>
    <cellStyle name="Total 2 14 2 4" xfId="23959"/>
    <cellStyle name="Total 2 14 2 5" xfId="24576"/>
    <cellStyle name="Total 2 14 2 6" xfId="25025"/>
    <cellStyle name="Total 2 14 3" xfId="21796"/>
    <cellStyle name="Total 2 14 4" xfId="22667"/>
    <cellStyle name="Total 2 14 5" xfId="23830"/>
    <cellStyle name="Total 2 14 6" xfId="24447"/>
    <cellStyle name="Total 2 15" xfId="20844"/>
    <cellStyle name="Total 2 15 2" xfId="21025"/>
    <cellStyle name="Total 2 15 2 2" xfId="21924"/>
    <cellStyle name="Total 2 15 2 3" xfId="22795"/>
    <cellStyle name="Total 2 15 2 4" xfId="23958"/>
    <cellStyle name="Total 2 15 2 5" xfId="24575"/>
    <cellStyle name="Total 2 15 2 6" xfId="25024"/>
    <cellStyle name="Total 2 15 3" xfId="21797"/>
    <cellStyle name="Total 2 15 4" xfId="22668"/>
    <cellStyle name="Total 2 15 5" xfId="23831"/>
    <cellStyle name="Total 2 15 6" xfId="24448"/>
    <cellStyle name="Total 2 16" xfId="20845"/>
    <cellStyle name="Total 2 16 2" xfId="21024"/>
    <cellStyle name="Total 2 16 2 2" xfId="21923"/>
    <cellStyle name="Total 2 16 2 3" xfId="22794"/>
    <cellStyle name="Total 2 16 2 4" xfId="23957"/>
    <cellStyle name="Total 2 16 2 5" xfId="24574"/>
    <cellStyle name="Total 2 16 2 6" xfId="25023"/>
    <cellStyle name="Total 2 16 3" xfId="21798"/>
    <cellStyle name="Total 2 16 4" xfId="22669"/>
    <cellStyle name="Total 2 16 5" xfId="23832"/>
    <cellStyle name="Total 2 16 6" xfId="24449"/>
    <cellStyle name="Total 2 17" xfId="21045"/>
    <cellStyle name="Total 2 17 2" xfId="21944"/>
    <cellStyle name="Total 2 17 3" xfId="22815"/>
    <cellStyle name="Total 2 17 4" xfId="23978"/>
    <cellStyle name="Total 2 17 5" xfId="24595"/>
    <cellStyle name="Total 2 17 6" xfId="25044"/>
    <cellStyle name="Total 2 18" xfId="21777"/>
    <cellStyle name="Total 2 19" xfId="22648"/>
    <cellStyle name="Total 2 2" xfId="20846"/>
    <cellStyle name="Total 2 2 10" xfId="21023"/>
    <cellStyle name="Total 2 2 10 2" xfId="21922"/>
    <cellStyle name="Total 2 2 10 3" xfId="22793"/>
    <cellStyle name="Total 2 2 10 4" xfId="23956"/>
    <cellStyle name="Total 2 2 10 5" xfId="24573"/>
    <cellStyle name="Total 2 2 10 6" xfId="25022"/>
    <cellStyle name="Total 2 2 11" xfId="21799"/>
    <cellStyle name="Total 2 2 12" xfId="22670"/>
    <cellStyle name="Total 2 2 13" xfId="23833"/>
    <cellStyle name="Total 2 2 14" xfId="24450"/>
    <cellStyle name="Total 2 2 2" xfId="20847"/>
    <cellStyle name="Total 2 2 2 2" xfId="20848"/>
    <cellStyle name="Total 2 2 2 2 2" xfId="21021"/>
    <cellStyle name="Total 2 2 2 2 2 2" xfId="21920"/>
    <cellStyle name="Total 2 2 2 2 2 3" xfId="22791"/>
    <cellStyle name="Total 2 2 2 2 2 4" xfId="23954"/>
    <cellStyle name="Total 2 2 2 2 2 5" xfId="24571"/>
    <cellStyle name="Total 2 2 2 2 2 6" xfId="25020"/>
    <cellStyle name="Total 2 2 2 2 3" xfId="21801"/>
    <cellStyle name="Total 2 2 2 2 4" xfId="22672"/>
    <cellStyle name="Total 2 2 2 2 5" xfId="23835"/>
    <cellStyle name="Total 2 2 2 2 6" xfId="24452"/>
    <cellStyle name="Total 2 2 2 3" xfId="20849"/>
    <cellStyle name="Total 2 2 2 3 2" xfId="21020"/>
    <cellStyle name="Total 2 2 2 3 2 2" xfId="21919"/>
    <cellStyle name="Total 2 2 2 3 2 3" xfId="22790"/>
    <cellStyle name="Total 2 2 2 3 2 4" xfId="23953"/>
    <cellStyle name="Total 2 2 2 3 2 5" xfId="24570"/>
    <cellStyle name="Total 2 2 2 3 2 6" xfId="25019"/>
    <cellStyle name="Total 2 2 2 3 3" xfId="21802"/>
    <cellStyle name="Total 2 2 2 3 4" xfId="22673"/>
    <cellStyle name="Total 2 2 2 3 5" xfId="23836"/>
    <cellStyle name="Total 2 2 2 3 6" xfId="24453"/>
    <cellStyle name="Total 2 2 2 4" xfId="20850"/>
    <cellStyle name="Total 2 2 2 4 2" xfId="21019"/>
    <cellStyle name="Total 2 2 2 4 2 2" xfId="21918"/>
    <cellStyle name="Total 2 2 2 4 2 3" xfId="22789"/>
    <cellStyle name="Total 2 2 2 4 2 4" xfId="23952"/>
    <cellStyle name="Total 2 2 2 4 2 5" xfId="24569"/>
    <cellStyle name="Total 2 2 2 4 2 6" xfId="25018"/>
    <cellStyle name="Total 2 2 2 4 3" xfId="21803"/>
    <cellStyle name="Total 2 2 2 4 4" xfId="22674"/>
    <cellStyle name="Total 2 2 2 4 5" xfId="23837"/>
    <cellStyle name="Total 2 2 2 4 6" xfId="24454"/>
    <cellStyle name="Total 2 2 2 5" xfId="21022"/>
    <cellStyle name="Total 2 2 2 5 2" xfId="21921"/>
    <cellStyle name="Total 2 2 2 5 3" xfId="22792"/>
    <cellStyle name="Total 2 2 2 5 4" xfId="23955"/>
    <cellStyle name="Total 2 2 2 5 5" xfId="24572"/>
    <cellStyle name="Total 2 2 2 5 6" xfId="25021"/>
    <cellStyle name="Total 2 2 2 6" xfId="21800"/>
    <cellStyle name="Total 2 2 2 7" xfId="22671"/>
    <cellStyle name="Total 2 2 2 8" xfId="23834"/>
    <cellStyle name="Total 2 2 2 9" xfId="24451"/>
    <cellStyle name="Total 2 2 3" xfId="20851"/>
    <cellStyle name="Total 2 2 3 2" xfId="20852"/>
    <cellStyle name="Total 2 2 3 2 2" xfId="21017"/>
    <cellStyle name="Total 2 2 3 2 2 2" xfId="21916"/>
    <cellStyle name="Total 2 2 3 2 2 3" xfId="22787"/>
    <cellStyle name="Total 2 2 3 2 2 4" xfId="23950"/>
    <cellStyle name="Total 2 2 3 2 2 5" xfId="24567"/>
    <cellStyle name="Total 2 2 3 2 2 6" xfId="25016"/>
    <cellStyle name="Total 2 2 3 2 3" xfId="21805"/>
    <cellStyle name="Total 2 2 3 2 4" xfId="22676"/>
    <cellStyle name="Total 2 2 3 2 5" xfId="23839"/>
    <cellStyle name="Total 2 2 3 2 6" xfId="24456"/>
    <cellStyle name="Total 2 2 3 3" xfId="20853"/>
    <cellStyle name="Total 2 2 3 3 2" xfId="21016"/>
    <cellStyle name="Total 2 2 3 3 2 2" xfId="21915"/>
    <cellStyle name="Total 2 2 3 3 2 3" xfId="22786"/>
    <cellStyle name="Total 2 2 3 3 2 4" xfId="23949"/>
    <cellStyle name="Total 2 2 3 3 2 5" xfId="24566"/>
    <cellStyle name="Total 2 2 3 3 2 6" xfId="25015"/>
    <cellStyle name="Total 2 2 3 3 3" xfId="21806"/>
    <cellStyle name="Total 2 2 3 3 4" xfId="22677"/>
    <cellStyle name="Total 2 2 3 3 5" xfId="23840"/>
    <cellStyle name="Total 2 2 3 3 6" xfId="24457"/>
    <cellStyle name="Total 2 2 3 4" xfId="20854"/>
    <cellStyle name="Total 2 2 3 4 2" xfId="21015"/>
    <cellStyle name="Total 2 2 3 4 2 2" xfId="21914"/>
    <cellStyle name="Total 2 2 3 4 2 3" xfId="22785"/>
    <cellStyle name="Total 2 2 3 4 2 4" xfId="23948"/>
    <cellStyle name="Total 2 2 3 4 2 5" xfId="24565"/>
    <cellStyle name="Total 2 2 3 4 2 6" xfId="25014"/>
    <cellStyle name="Total 2 2 3 4 3" xfId="21807"/>
    <cellStyle name="Total 2 2 3 4 4" xfId="22678"/>
    <cellStyle name="Total 2 2 3 4 5" xfId="23841"/>
    <cellStyle name="Total 2 2 3 4 6" xfId="24458"/>
    <cellStyle name="Total 2 2 3 5" xfId="21018"/>
    <cellStyle name="Total 2 2 3 5 2" xfId="21917"/>
    <cellStyle name="Total 2 2 3 5 3" xfId="22788"/>
    <cellStyle name="Total 2 2 3 5 4" xfId="23951"/>
    <cellStyle name="Total 2 2 3 5 5" xfId="24568"/>
    <cellStyle name="Total 2 2 3 5 6" xfId="25017"/>
    <cellStyle name="Total 2 2 3 6" xfId="21804"/>
    <cellStyle name="Total 2 2 3 7" xfId="22675"/>
    <cellStyle name="Total 2 2 3 8" xfId="23838"/>
    <cellStyle name="Total 2 2 3 9" xfId="24455"/>
    <cellStyle name="Total 2 2 4" xfId="20855"/>
    <cellStyle name="Total 2 2 4 2" xfId="20856"/>
    <cellStyle name="Total 2 2 4 2 2" xfId="21013"/>
    <cellStyle name="Total 2 2 4 2 2 2" xfId="21912"/>
    <cellStyle name="Total 2 2 4 2 2 3" xfId="22783"/>
    <cellStyle name="Total 2 2 4 2 2 4" xfId="23946"/>
    <cellStyle name="Total 2 2 4 2 2 5" xfId="24563"/>
    <cellStyle name="Total 2 2 4 2 2 6" xfId="25012"/>
    <cellStyle name="Total 2 2 4 2 3" xfId="21809"/>
    <cellStyle name="Total 2 2 4 2 4" xfId="22680"/>
    <cellStyle name="Total 2 2 4 2 5" xfId="23843"/>
    <cellStyle name="Total 2 2 4 2 6" xfId="24460"/>
    <cellStyle name="Total 2 2 4 3" xfId="20857"/>
    <cellStyle name="Total 2 2 4 3 2" xfId="21012"/>
    <cellStyle name="Total 2 2 4 3 2 2" xfId="21911"/>
    <cellStyle name="Total 2 2 4 3 2 3" xfId="22782"/>
    <cellStyle name="Total 2 2 4 3 2 4" xfId="23945"/>
    <cellStyle name="Total 2 2 4 3 2 5" xfId="24562"/>
    <cellStyle name="Total 2 2 4 3 2 6" xfId="25011"/>
    <cellStyle name="Total 2 2 4 3 3" xfId="21810"/>
    <cellStyle name="Total 2 2 4 3 4" xfId="22681"/>
    <cellStyle name="Total 2 2 4 3 5" xfId="23844"/>
    <cellStyle name="Total 2 2 4 3 6" xfId="24461"/>
    <cellStyle name="Total 2 2 4 4" xfId="20858"/>
    <cellStyle name="Total 2 2 4 4 2" xfId="21011"/>
    <cellStyle name="Total 2 2 4 4 2 2" xfId="21910"/>
    <cellStyle name="Total 2 2 4 4 2 3" xfId="22781"/>
    <cellStyle name="Total 2 2 4 4 2 4" xfId="23944"/>
    <cellStyle name="Total 2 2 4 4 2 5" xfId="24561"/>
    <cellStyle name="Total 2 2 4 4 2 6" xfId="25010"/>
    <cellStyle name="Total 2 2 4 4 3" xfId="21811"/>
    <cellStyle name="Total 2 2 4 4 4" xfId="22682"/>
    <cellStyle name="Total 2 2 4 4 5" xfId="23845"/>
    <cellStyle name="Total 2 2 4 4 6" xfId="24462"/>
    <cellStyle name="Total 2 2 4 5" xfId="21014"/>
    <cellStyle name="Total 2 2 4 5 2" xfId="21913"/>
    <cellStyle name="Total 2 2 4 5 3" xfId="22784"/>
    <cellStyle name="Total 2 2 4 5 4" xfId="23947"/>
    <cellStyle name="Total 2 2 4 5 5" xfId="24564"/>
    <cellStyle name="Total 2 2 4 5 6" xfId="25013"/>
    <cellStyle name="Total 2 2 4 6" xfId="21808"/>
    <cellStyle name="Total 2 2 4 7" xfId="22679"/>
    <cellStyle name="Total 2 2 4 8" xfId="23842"/>
    <cellStyle name="Total 2 2 4 9" xfId="24459"/>
    <cellStyle name="Total 2 2 5" xfId="20859"/>
    <cellStyle name="Total 2 2 5 2" xfId="20860"/>
    <cellStyle name="Total 2 2 5 2 2" xfId="21009"/>
    <cellStyle name="Total 2 2 5 2 2 2" xfId="21908"/>
    <cellStyle name="Total 2 2 5 2 2 3" xfId="22779"/>
    <cellStyle name="Total 2 2 5 2 2 4" xfId="23942"/>
    <cellStyle name="Total 2 2 5 2 2 5" xfId="24559"/>
    <cellStyle name="Total 2 2 5 2 2 6" xfId="25008"/>
    <cellStyle name="Total 2 2 5 2 3" xfId="21813"/>
    <cellStyle name="Total 2 2 5 2 4" xfId="22684"/>
    <cellStyle name="Total 2 2 5 2 5" xfId="23847"/>
    <cellStyle name="Total 2 2 5 2 6" xfId="24464"/>
    <cellStyle name="Total 2 2 5 3" xfId="20861"/>
    <cellStyle name="Total 2 2 5 3 2" xfId="21008"/>
    <cellStyle name="Total 2 2 5 3 2 2" xfId="21907"/>
    <cellStyle name="Total 2 2 5 3 2 3" xfId="22778"/>
    <cellStyle name="Total 2 2 5 3 2 4" xfId="23941"/>
    <cellStyle name="Total 2 2 5 3 2 5" xfId="24558"/>
    <cellStyle name="Total 2 2 5 3 2 6" xfId="25007"/>
    <cellStyle name="Total 2 2 5 3 3" xfId="21814"/>
    <cellStyle name="Total 2 2 5 3 4" xfId="22685"/>
    <cellStyle name="Total 2 2 5 3 5" xfId="23848"/>
    <cellStyle name="Total 2 2 5 3 6" xfId="24465"/>
    <cellStyle name="Total 2 2 5 4" xfId="20862"/>
    <cellStyle name="Total 2 2 5 4 2" xfId="21007"/>
    <cellStyle name="Total 2 2 5 4 2 2" xfId="21906"/>
    <cellStyle name="Total 2 2 5 4 2 3" xfId="22777"/>
    <cellStyle name="Total 2 2 5 4 2 4" xfId="23940"/>
    <cellStyle name="Total 2 2 5 4 2 5" xfId="24557"/>
    <cellStyle name="Total 2 2 5 4 2 6" xfId="25006"/>
    <cellStyle name="Total 2 2 5 4 3" xfId="21815"/>
    <cellStyle name="Total 2 2 5 4 4" xfId="22686"/>
    <cellStyle name="Total 2 2 5 4 5" xfId="23849"/>
    <cellStyle name="Total 2 2 5 4 6" xfId="24466"/>
    <cellStyle name="Total 2 2 5 5" xfId="21010"/>
    <cellStyle name="Total 2 2 5 5 2" xfId="21909"/>
    <cellStyle name="Total 2 2 5 5 3" xfId="22780"/>
    <cellStyle name="Total 2 2 5 5 4" xfId="23943"/>
    <cellStyle name="Total 2 2 5 5 5" xfId="24560"/>
    <cellStyle name="Total 2 2 5 5 6" xfId="25009"/>
    <cellStyle name="Total 2 2 5 6" xfId="21812"/>
    <cellStyle name="Total 2 2 5 7" xfId="22683"/>
    <cellStyle name="Total 2 2 5 8" xfId="23846"/>
    <cellStyle name="Total 2 2 5 9" xfId="24463"/>
    <cellStyle name="Total 2 2 6" xfId="20863"/>
    <cellStyle name="Total 2 2 6 2" xfId="21006"/>
    <cellStyle name="Total 2 2 6 2 2" xfId="21905"/>
    <cellStyle name="Total 2 2 6 2 3" xfId="22776"/>
    <cellStyle name="Total 2 2 6 2 4" xfId="23939"/>
    <cellStyle name="Total 2 2 6 2 5" xfId="24556"/>
    <cellStyle name="Total 2 2 6 2 6" xfId="25005"/>
    <cellStyle name="Total 2 2 6 3" xfId="21816"/>
    <cellStyle name="Total 2 2 6 4" xfId="22687"/>
    <cellStyle name="Total 2 2 6 5" xfId="23850"/>
    <cellStyle name="Total 2 2 6 6" xfId="24467"/>
    <cellStyle name="Total 2 2 7" xfId="20864"/>
    <cellStyle name="Total 2 2 7 2" xfId="21005"/>
    <cellStyle name="Total 2 2 7 2 2" xfId="21904"/>
    <cellStyle name="Total 2 2 7 2 3" xfId="22775"/>
    <cellStyle name="Total 2 2 7 2 4" xfId="23938"/>
    <cellStyle name="Total 2 2 7 2 5" xfId="24555"/>
    <cellStyle name="Total 2 2 7 2 6" xfId="25004"/>
    <cellStyle name="Total 2 2 7 3" xfId="21817"/>
    <cellStyle name="Total 2 2 7 4" xfId="22688"/>
    <cellStyle name="Total 2 2 7 5" xfId="23851"/>
    <cellStyle name="Total 2 2 7 6" xfId="24468"/>
    <cellStyle name="Total 2 2 8" xfId="20865"/>
    <cellStyle name="Total 2 2 8 2" xfId="21004"/>
    <cellStyle name="Total 2 2 8 2 2" xfId="21903"/>
    <cellStyle name="Total 2 2 8 2 3" xfId="22774"/>
    <cellStyle name="Total 2 2 8 2 4" xfId="23937"/>
    <cellStyle name="Total 2 2 8 2 5" xfId="24554"/>
    <cellStyle name="Total 2 2 8 2 6" xfId="25003"/>
    <cellStyle name="Total 2 2 8 3" xfId="21818"/>
    <cellStyle name="Total 2 2 8 4" xfId="22689"/>
    <cellStyle name="Total 2 2 8 5" xfId="23852"/>
    <cellStyle name="Total 2 2 8 6" xfId="24469"/>
    <cellStyle name="Total 2 2 9" xfId="20866"/>
    <cellStyle name="Total 2 2 9 2" xfId="21003"/>
    <cellStyle name="Total 2 2 9 2 2" xfId="21902"/>
    <cellStyle name="Total 2 2 9 2 3" xfId="22773"/>
    <cellStyle name="Total 2 2 9 2 4" xfId="23936"/>
    <cellStyle name="Total 2 2 9 2 5" xfId="24553"/>
    <cellStyle name="Total 2 2 9 2 6" xfId="25002"/>
    <cellStyle name="Total 2 2 9 3" xfId="21819"/>
    <cellStyle name="Total 2 2 9 4" xfId="22690"/>
    <cellStyle name="Total 2 2 9 5" xfId="23853"/>
    <cellStyle name="Total 2 2 9 6" xfId="24470"/>
    <cellStyle name="Total 2 20" xfId="23811"/>
    <cellStyle name="Total 2 21" xfId="24428"/>
    <cellStyle name="Total 2 3" xfId="20867"/>
    <cellStyle name="Total 2 3 2" xfId="20868"/>
    <cellStyle name="Total 2 3 2 2" xfId="21002"/>
    <cellStyle name="Total 2 3 2 2 2" xfId="21901"/>
    <cellStyle name="Total 2 3 2 2 3" xfId="22772"/>
    <cellStyle name="Total 2 3 2 2 4" xfId="23935"/>
    <cellStyle name="Total 2 3 2 2 5" xfId="24552"/>
    <cellStyle name="Total 2 3 2 2 6" xfId="25001"/>
    <cellStyle name="Total 2 3 2 3" xfId="21820"/>
    <cellStyle name="Total 2 3 2 4" xfId="22691"/>
    <cellStyle name="Total 2 3 2 5" xfId="23854"/>
    <cellStyle name="Total 2 3 2 6" xfId="24471"/>
    <cellStyle name="Total 2 3 3" xfId="20869"/>
    <cellStyle name="Total 2 3 3 2" xfId="21001"/>
    <cellStyle name="Total 2 3 3 2 2" xfId="21900"/>
    <cellStyle name="Total 2 3 3 2 3" xfId="22771"/>
    <cellStyle name="Total 2 3 3 2 4" xfId="23934"/>
    <cellStyle name="Total 2 3 3 2 5" xfId="24551"/>
    <cellStyle name="Total 2 3 3 2 6" xfId="25000"/>
    <cellStyle name="Total 2 3 3 3" xfId="21821"/>
    <cellStyle name="Total 2 3 3 4" xfId="22692"/>
    <cellStyle name="Total 2 3 3 5" xfId="23855"/>
    <cellStyle name="Total 2 3 3 6" xfId="24472"/>
    <cellStyle name="Total 2 3 4" xfId="20870"/>
    <cellStyle name="Total 2 3 4 2" xfId="21000"/>
    <cellStyle name="Total 2 3 4 2 2" xfId="21899"/>
    <cellStyle name="Total 2 3 4 2 3" xfId="22770"/>
    <cellStyle name="Total 2 3 4 2 4" xfId="23933"/>
    <cellStyle name="Total 2 3 4 2 5" xfId="24550"/>
    <cellStyle name="Total 2 3 4 2 6" xfId="24999"/>
    <cellStyle name="Total 2 3 4 3" xfId="21822"/>
    <cellStyle name="Total 2 3 4 4" xfId="22693"/>
    <cellStyle name="Total 2 3 4 5" xfId="23856"/>
    <cellStyle name="Total 2 3 4 6" xfId="24473"/>
    <cellStyle name="Total 2 3 5" xfId="20871"/>
    <cellStyle name="Total 2 3 5 2" xfId="20999"/>
    <cellStyle name="Total 2 3 5 2 2" xfId="21898"/>
    <cellStyle name="Total 2 3 5 2 3" xfId="22769"/>
    <cellStyle name="Total 2 3 5 2 4" xfId="23932"/>
    <cellStyle name="Total 2 3 5 2 5" xfId="24549"/>
    <cellStyle name="Total 2 3 5 2 6" xfId="24998"/>
    <cellStyle name="Total 2 3 5 3" xfId="21823"/>
    <cellStyle name="Total 2 3 5 4" xfId="22694"/>
    <cellStyle name="Total 2 3 5 5" xfId="23857"/>
    <cellStyle name="Total 2 3 5 6" xfId="24474"/>
    <cellStyle name="Total 2 4" xfId="20872"/>
    <cellStyle name="Total 2 4 2" xfId="20873"/>
    <cellStyle name="Total 2 4 2 2" xfId="20998"/>
    <cellStyle name="Total 2 4 2 2 2" xfId="21897"/>
    <cellStyle name="Total 2 4 2 2 3" xfId="22768"/>
    <cellStyle name="Total 2 4 2 2 4" xfId="23931"/>
    <cellStyle name="Total 2 4 2 2 5" xfId="24548"/>
    <cellStyle name="Total 2 4 2 2 6" xfId="24997"/>
    <cellStyle name="Total 2 4 2 3" xfId="21824"/>
    <cellStyle name="Total 2 4 2 4" xfId="22695"/>
    <cellStyle name="Total 2 4 2 5" xfId="23858"/>
    <cellStyle name="Total 2 4 2 6" xfId="24475"/>
    <cellStyle name="Total 2 4 3" xfId="20874"/>
    <cellStyle name="Total 2 4 3 2" xfId="20997"/>
    <cellStyle name="Total 2 4 3 2 2" xfId="21896"/>
    <cellStyle name="Total 2 4 3 2 3" xfId="22767"/>
    <cellStyle name="Total 2 4 3 2 4" xfId="23930"/>
    <cellStyle name="Total 2 4 3 2 5" xfId="24547"/>
    <cellStyle name="Total 2 4 3 2 6" xfId="24996"/>
    <cellStyle name="Total 2 4 3 3" xfId="21825"/>
    <cellStyle name="Total 2 4 3 4" xfId="22696"/>
    <cellStyle name="Total 2 4 3 5" xfId="23859"/>
    <cellStyle name="Total 2 4 3 6" xfId="24476"/>
    <cellStyle name="Total 2 4 4" xfId="20875"/>
    <cellStyle name="Total 2 4 4 2" xfId="20996"/>
    <cellStyle name="Total 2 4 4 2 2" xfId="21895"/>
    <cellStyle name="Total 2 4 4 2 3" xfId="22766"/>
    <cellStyle name="Total 2 4 4 2 4" xfId="23929"/>
    <cellStyle name="Total 2 4 4 2 5" xfId="24546"/>
    <cellStyle name="Total 2 4 4 2 6" xfId="24995"/>
    <cellStyle name="Total 2 4 4 3" xfId="21826"/>
    <cellStyle name="Total 2 4 4 4" xfId="22697"/>
    <cellStyle name="Total 2 4 4 5" xfId="23860"/>
    <cellStyle name="Total 2 4 4 6" xfId="24477"/>
    <cellStyle name="Total 2 4 5" xfId="20876"/>
    <cellStyle name="Total 2 4 5 2" xfId="20995"/>
    <cellStyle name="Total 2 4 5 2 2" xfId="21894"/>
    <cellStyle name="Total 2 4 5 2 3" xfId="22765"/>
    <cellStyle name="Total 2 4 5 2 4" xfId="23928"/>
    <cellStyle name="Total 2 4 5 2 5" xfId="24545"/>
    <cellStyle name="Total 2 4 5 2 6" xfId="24994"/>
    <cellStyle name="Total 2 4 5 3" xfId="21827"/>
    <cellStyle name="Total 2 4 5 4" xfId="22698"/>
    <cellStyle name="Total 2 4 5 5" xfId="23861"/>
    <cellStyle name="Total 2 4 5 6" xfId="24478"/>
    <cellStyle name="Total 2 5" xfId="20877"/>
    <cellStyle name="Total 2 5 2" xfId="20878"/>
    <cellStyle name="Total 2 5 2 2" xfId="20994"/>
    <cellStyle name="Total 2 5 2 2 2" xfId="21893"/>
    <cellStyle name="Total 2 5 2 2 3" xfId="22764"/>
    <cellStyle name="Total 2 5 2 2 4" xfId="23927"/>
    <cellStyle name="Total 2 5 2 2 5" xfId="24544"/>
    <cellStyle name="Total 2 5 2 2 6" xfId="24993"/>
    <cellStyle name="Total 2 5 2 3" xfId="21828"/>
    <cellStyle name="Total 2 5 2 4" xfId="22699"/>
    <cellStyle name="Total 2 5 2 5" xfId="23862"/>
    <cellStyle name="Total 2 5 2 6" xfId="24479"/>
    <cellStyle name="Total 2 5 3" xfId="20879"/>
    <cellStyle name="Total 2 5 3 2" xfId="20993"/>
    <cellStyle name="Total 2 5 3 2 2" xfId="21892"/>
    <cellStyle name="Total 2 5 3 2 3" xfId="22763"/>
    <cellStyle name="Total 2 5 3 2 4" xfId="23926"/>
    <cellStyle name="Total 2 5 3 2 5" xfId="24543"/>
    <cellStyle name="Total 2 5 3 2 6" xfId="24992"/>
    <cellStyle name="Total 2 5 3 3" xfId="21829"/>
    <cellStyle name="Total 2 5 3 4" xfId="22700"/>
    <cellStyle name="Total 2 5 3 5" xfId="23863"/>
    <cellStyle name="Total 2 5 3 6" xfId="24480"/>
    <cellStyle name="Total 2 5 4" xfId="20880"/>
    <cellStyle name="Total 2 5 4 2" xfId="20992"/>
    <cellStyle name="Total 2 5 4 2 2" xfId="21891"/>
    <cellStyle name="Total 2 5 4 2 3" xfId="22762"/>
    <cellStyle name="Total 2 5 4 2 4" xfId="23925"/>
    <cellStyle name="Total 2 5 4 2 5" xfId="24542"/>
    <cellStyle name="Total 2 5 4 2 6" xfId="24991"/>
    <cellStyle name="Total 2 5 4 3" xfId="21830"/>
    <cellStyle name="Total 2 5 4 4" xfId="22701"/>
    <cellStyle name="Total 2 5 4 5" xfId="23864"/>
    <cellStyle name="Total 2 5 4 6" xfId="24481"/>
    <cellStyle name="Total 2 5 5" xfId="20881"/>
    <cellStyle name="Total 2 5 5 2" xfId="20991"/>
    <cellStyle name="Total 2 5 5 2 2" xfId="21890"/>
    <cellStyle name="Total 2 5 5 2 3" xfId="22761"/>
    <cellStyle name="Total 2 5 5 2 4" xfId="23924"/>
    <cellStyle name="Total 2 5 5 2 5" xfId="24541"/>
    <cellStyle name="Total 2 5 5 2 6" xfId="24990"/>
    <cellStyle name="Total 2 5 5 3" xfId="21831"/>
    <cellStyle name="Total 2 5 5 4" xfId="22702"/>
    <cellStyle name="Total 2 5 5 5" xfId="23865"/>
    <cellStyle name="Total 2 5 5 6" xfId="24482"/>
    <cellStyle name="Total 2 6" xfId="20882"/>
    <cellStyle name="Total 2 6 2" xfId="20883"/>
    <cellStyle name="Total 2 6 2 2" xfId="20990"/>
    <cellStyle name="Total 2 6 2 2 2" xfId="21889"/>
    <cellStyle name="Total 2 6 2 2 3" xfId="22760"/>
    <cellStyle name="Total 2 6 2 2 4" xfId="23923"/>
    <cellStyle name="Total 2 6 2 2 5" xfId="24540"/>
    <cellStyle name="Total 2 6 2 2 6" xfId="24989"/>
    <cellStyle name="Total 2 6 2 3" xfId="21832"/>
    <cellStyle name="Total 2 6 2 4" xfId="22703"/>
    <cellStyle name="Total 2 6 2 5" xfId="23866"/>
    <cellStyle name="Total 2 6 2 6" xfId="24483"/>
    <cellStyle name="Total 2 6 3" xfId="20884"/>
    <cellStyle name="Total 2 6 3 2" xfId="20989"/>
    <cellStyle name="Total 2 6 3 2 2" xfId="21888"/>
    <cellStyle name="Total 2 6 3 2 3" xfId="22759"/>
    <cellStyle name="Total 2 6 3 2 4" xfId="23922"/>
    <cellStyle name="Total 2 6 3 2 5" xfId="24539"/>
    <cellStyle name="Total 2 6 3 2 6" xfId="24988"/>
    <cellStyle name="Total 2 6 3 3" xfId="21833"/>
    <cellStyle name="Total 2 6 3 4" xfId="22704"/>
    <cellStyle name="Total 2 6 3 5" xfId="23867"/>
    <cellStyle name="Total 2 6 3 6" xfId="24484"/>
    <cellStyle name="Total 2 6 4" xfId="20885"/>
    <cellStyle name="Total 2 6 4 2" xfId="20988"/>
    <cellStyle name="Total 2 6 4 2 2" xfId="21887"/>
    <cellStyle name="Total 2 6 4 2 3" xfId="22758"/>
    <cellStyle name="Total 2 6 4 2 4" xfId="23921"/>
    <cellStyle name="Total 2 6 4 2 5" xfId="24538"/>
    <cellStyle name="Total 2 6 4 2 6" xfId="24987"/>
    <cellStyle name="Total 2 6 4 3" xfId="21834"/>
    <cellStyle name="Total 2 6 4 4" xfId="22705"/>
    <cellStyle name="Total 2 6 4 5" xfId="23868"/>
    <cellStyle name="Total 2 6 4 6" xfId="24485"/>
    <cellStyle name="Total 2 6 5" xfId="20886"/>
    <cellStyle name="Total 2 6 5 2" xfId="20987"/>
    <cellStyle name="Total 2 6 5 2 2" xfId="21886"/>
    <cellStyle name="Total 2 6 5 2 3" xfId="22757"/>
    <cellStyle name="Total 2 6 5 2 4" xfId="23920"/>
    <cellStyle name="Total 2 6 5 2 5" xfId="24537"/>
    <cellStyle name="Total 2 6 5 2 6" xfId="24986"/>
    <cellStyle name="Total 2 6 5 3" xfId="21835"/>
    <cellStyle name="Total 2 6 5 4" xfId="22706"/>
    <cellStyle name="Total 2 6 5 5" xfId="23869"/>
    <cellStyle name="Total 2 6 5 6" xfId="24486"/>
    <cellStyle name="Total 2 7" xfId="20887"/>
    <cellStyle name="Total 2 7 2" xfId="20888"/>
    <cellStyle name="Total 2 7 2 2" xfId="20986"/>
    <cellStyle name="Total 2 7 2 2 2" xfId="21885"/>
    <cellStyle name="Total 2 7 2 2 3" xfId="22756"/>
    <cellStyle name="Total 2 7 2 2 4" xfId="23919"/>
    <cellStyle name="Total 2 7 2 2 5" xfId="24536"/>
    <cellStyle name="Total 2 7 2 2 6" xfId="24985"/>
    <cellStyle name="Total 2 7 2 3" xfId="21836"/>
    <cellStyle name="Total 2 7 2 4" xfId="22707"/>
    <cellStyle name="Total 2 7 2 5" xfId="23870"/>
    <cellStyle name="Total 2 7 2 6" xfId="24487"/>
    <cellStyle name="Total 2 7 3" xfId="20889"/>
    <cellStyle name="Total 2 7 3 2" xfId="20985"/>
    <cellStyle name="Total 2 7 3 2 2" xfId="21884"/>
    <cellStyle name="Total 2 7 3 2 3" xfId="22755"/>
    <cellStyle name="Total 2 7 3 2 4" xfId="23918"/>
    <cellStyle name="Total 2 7 3 2 5" xfId="24535"/>
    <cellStyle name="Total 2 7 3 2 6" xfId="24984"/>
    <cellStyle name="Total 2 7 3 3" xfId="21837"/>
    <cellStyle name="Total 2 7 3 4" xfId="22708"/>
    <cellStyle name="Total 2 7 3 5" xfId="23871"/>
    <cellStyle name="Total 2 7 3 6" xfId="24488"/>
    <cellStyle name="Total 2 7 4" xfId="20890"/>
    <cellStyle name="Total 2 7 4 2" xfId="20984"/>
    <cellStyle name="Total 2 7 4 2 2" xfId="21883"/>
    <cellStyle name="Total 2 7 4 2 3" xfId="22754"/>
    <cellStyle name="Total 2 7 4 2 4" xfId="23917"/>
    <cellStyle name="Total 2 7 4 2 5" xfId="24534"/>
    <cellStyle name="Total 2 7 4 2 6" xfId="24983"/>
    <cellStyle name="Total 2 7 4 3" xfId="21838"/>
    <cellStyle name="Total 2 7 4 4" xfId="22709"/>
    <cellStyle name="Total 2 7 4 5" xfId="23872"/>
    <cellStyle name="Total 2 7 4 6" xfId="24489"/>
    <cellStyle name="Total 2 7 5" xfId="20891"/>
    <cellStyle name="Total 2 7 5 2" xfId="20983"/>
    <cellStyle name="Total 2 7 5 2 2" xfId="21882"/>
    <cellStyle name="Total 2 7 5 2 3" xfId="22753"/>
    <cellStyle name="Total 2 7 5 2 4" xfId="23916"/>
    <cellStyle name="Total 2 7 5 2 5" xfId="24533"/>
    <cellStyle name="Total 2 7 5 2 6" xfId="24982"/>
    <cellStyle name="Total 2 7 5 3" xfId="21839"/>
    <cellStyle name="Total 2 7 5 4" xfId="22710"/>
    <cellStyle name="Total 2 7 5 5" xfId="23873"/>
    <cellStyle name="Total 2 7 5 6" xfId="24490"/>
    <cellStyle name="Total 2 8" xfId="20892"/>
    <cellStyle name="Total 2 8 2" xfId="20893"/>
    <cellStyle name="Total 2 8 2 2" xfId="20982"/>
    <cellStyle name="Total 2 8 2 2 2" xfId="21881"/>
    <cellStyle name="Total 2 8 2 2 3" xfId="22752"/>
    <cellStyle name="Total 2 8 2 2 4" xfId="23915"/>
    <cellStyle name="Total 2 8 2 2 5" xfId="24532"/>
    <cellStyle name="Total 2 8 2 2 6" xfId="24981"/>
    <cellStyle name="Total 2 8 2 3" xfId="21840"/>
    <cellStyle name="Total 2 8 2 4" xfId="22711"/>
    <cellStyle name="Total 2 8 2 5" xfId="23874"/>
    <cellStyle name="Total 2 8 2 6" xfId="24491"/>
    <cellStyle name="Total 2 8 3" xfId="20894"/>
    <cellStyle name="Total 2 8 3 2" xfId="20981"/>
    <cellStyle name="Total 2 8 3 2 2" xfId="21880"/>
    <cellStyle name="Total 2 8 3 2 3" xfId="22751"/>
    <cellStyle name="Total 2 8 3 2 4" xfId="23914"/>
    <cellStyle name="Total 2 8 3 2 5" xfId="24531"/>
    <cellStyle name="Total 2 8 3 2 6" xfId="24980"/>
    <cellStyle name="Total 2 8 3 3" xfId="21841"/>
    <cellStyle name="Total 2 8 3 4" xfId="22712"/>
    <cellStyle name="Total 2 8 3 5" xfId="23875"/>
    <cellStyle name="Total 2 8 3 6" xfId="24492"/>
    <cellStyle name="Total 2 8 4" xfId="20895"/>
    <cellStyle name="Total 2 8 4 2" xfId="20980"/>
    <cellStyle name="Total 2 8 4 2 2" xfId="21879"/>
    <cellStyle name="Total 2 8 4 2 3" xfId="22750"/>
    <cellStyle name="Total 2 8 4 2 4" xfId="23913"/>
    <cellStyle name="Total 2 8 4 2 5" xfId="24530"/>
    <cellStyle name="Total 2 8 4 2 6" xfId="24979"/>
    <cellStyle name="Total 2 8 4 3" xfId="21842"/>
    <cellStyle name="Total 2 8 4 4" xfId="22713"/>
    <cellStyle name="Total 2 8 4 5" xfId="23876"/>
    <cellStyle name="Total 2 8 4 6" xfId="24493"/>
    <cellStyle name="Total 2 8 5" xfId="20896"/>
    <cellStyle name="Total 2 8 5 2" xfId="20979"/>
    <cellStyle name="Total 2 8 5 2 2" xfId="21878"/>
    <cellStyle name="Total 2 8 5 2 3" xfId="22749"/>
    <cellStyle name="Total 2 8 5 2 4" xfId="23912"/>
    <cellStyle name="Total 2 8 5 2 5" xfId="24529"/>
    <cellStyle name="Total 2 8 5 2 6" xfId="24978"/>
    <cellStyle name="Total 2 8 5 3" xfId="21843"/>
    <cellStyle name="Total 2 8 5 4" xfId="22714"/>
    <cellStyle name="Total 2 8 5 5" xfId="23877"/>
    <cellStyle name="Total 2 8 5 6" xfId="24494"/>
    <cellStyle name="Total 2 9" xfId="20897"/>
    <cellStyle name="Total 2 9 2" xfId="20898"/>
    <cellStyle name="Total 2 9 2 2" xfId="20978"/>
    <cellStyle name="Total 2 9 2 2 2" xfId="21877"/>
    <cellStyle name="Total 2 9 2 2 3" xfId="22748"/>
    <cellStyle name="Total 2 9 2 2 4" xfId="23911"/>
    <cellStyle name="Total 2 9 2 2 5" xfId="24528"/>
    <cellStyle name="Total 2 9 2 2 6" xfId="24977"/>
    <cellStyle name="Total 2 9 2 3" xfId="21844"/>
    <cellStyle name="Total 2 9 2 4" xfId="22715"/>
    <cellStyle name="Total 2 9 2 5" xfId="23878"/>
    <cellStyle name="Total 2 9 2 6" xfId="24495"/>
    <cellStyle name="Total 2 9 3" xfId="20899"/>
    <cellStyle name="Total 2 9 3 2" xfId="20977"/>
    <cellStyle name="Total 2 9 3 2 2" xfId="21876"/>
    <cellStyle name="Total 2 9 3 2 3" xfId="22747"/>
    <cellStyle name="Total 2 9 3 2 4" xfId="23910"/>
    <cellStyle name="Total 2 9 3 2 5" xfId="24527"/>
    <cellStyle name="Total 2 9 3 2 6" xfId="24976"/>
    <cellStyle name="Total 2 9 3 3" xfId="21845"/>
    <cellStyle name="Total 2 9 3 4" xfId="22716"/>
    <cellStyle name="Total 2 9 3 5" xfId="23879"/>
    <cellStyle name="Total 2 9 3 6" xfId="24496"/>
    <cellStyle name="Total 2 9 4" xfId="20900"/>
    <cellStyle name="Total 2 9 4 2" xfId="20976"/>
    <cellStyle name="Total 2 9 4 2 2" xfId="21875"/>
    <cellStyle name="Total 2 9 4 2 3" xfId="22746"/>
    <cellStyle name="Total 2 9 4 2 4" xfId="23909"/>
    <cellStyle name="Total 2 9 4 2 5" xfId="24526"/>
    <cellStyle name="Total 2 9 4 2 6" xfId="24975"/>
    <cellStyle name="Total 2 9 4 3" xfId="21846"/>
    <cellStyle name="Total 2 9 4 4" xfId="22717"/>
    <cellStyle name="Total 2 9 4 5" xfId="23880"/>
    <cellStyle name="Total 2 9 4 6" xfId="24497"/>
    <cellStyle name="Total 2 9 5" xfId="20901"/>
    <cellStyle name="Total 2 9 5 2" xfId="20975"/>
    <cellStyle name="Total 2 9 5 2 2" xfId="21874"/>
    <cellStyle name="Total 2 9 5 2 3" xfId="22745"/>
    <cellStyle name="Total 2 9 5 2 4" xfId="23908"/>
    <cellStyle name="Total 2 9 5 2 5" xfId="24525"/>
    <cellStyle name="Total 2 9 5 2 6" xfId="24974"/>
    <cellStyle name="Total 2 9 5 3" xfId="21847"/>
    <cellStyle name="Total 2 9 5 4" xfId="22718"/>
    <cellStyle name="Total 2 9 5 5" xfId="23881"/>
    <cellStyle name="Total 2 9 5 6" xfId="24498"/>
    <cellStyle name="Total 3" xfId="20902"/>
    <cellStyle name="Total 3 2" xfId="20903"/>
    <cellStyle name="Total 3 2 2" xfId="20973"/>
    <cellStyle name="Total 3 2 2 2" xfId="21872"/>
    <cellStyle name="Total 3 2 2 3" xfId="22743"/>
    <cellStyle name="Total 3 2 2 4" xfId="23906"/>
    <cellStyle name="Total 3 2 2 5" xfId="24523"/>
    <cellStyle name="Total 3 2 2 6" xfId="24972"/>
    <cellStyle name="Total 3 2 3" xfId="21849"/>
    <cellStyle name="Total 3 2 4" xfId="22720"/>
    <cellStyle name="Total 3 2 5" xfId="23883"/>
    <cellStyle name="Total 3 2 6" xfId="24500"/>
    <cellStyle name="Total 3 3" xfId="20904"/>
    <cellStyle name="Total 3 3 2" xfId="20972"/>
    <cellStyle name="Total 3 3 2 2" xfId="21871"/>
    <cellStyle name="Total 3 3 2 3" xfId="22742"/>
    <cellStyle name="Total 3 3 2 4" xfId="23905"/>
    <cellStyle name="Total 3 3 2 5" xfId="24522"/>
    <cellStyle name="Total 3 3 2 6" xfId="24971"/>
    <cellStyle name="Total 3 3 3" xfId="21850"/>
    <cellStyle name="Total 3 3 4" xfId="22721"/>
    <cellStyle name="Total 3 3 5" xfId="23884"/>
    <cellStyle name="Total 3 3 6" xfId="24501"/>
    <cellStyle name="Total 3 4" xfId="20974"/>
    <cellStyle name="Total 3 4 2" xfId="21873"/>
    <cellStyle name="Total 3 4 3" xfId="22744"/>
    <cellStyle name="Total 3 4 4" xfId="23907"/>
    <cellStyle name="Total 3 4 5" xfId="24524"/>
    <cellStyle name="Total 3 4 6" xfId="24973"/>
    <cellStyle name="Total 3 5" xfId="21848"/>
    <cellStyle name="Total 3 6" xfId="22719"/>
    <cellStyle name="Total 3 7" xfId="23882"/>
    <cellStyle name="Total 3 8" xfId="24499"/>
    <cellStyle name="Total 4" xfId="20905"/>
    <cellStyle name="Total 4 2" xfId="20906"/>
    <cellStyle name="Total 4 2 2" xfId="20970"/>
    <cellStyle name="Total 4 2 2 2" xfId="21869"/>
    <cellStyle name="Total 4 2 2 3" xfId="22740"/>
    <cellStyle name="Total 4 2 2 4" xfId="23903"/>
    <cellStyle name="Total 4 2 2 5" xfId="24520"/>
    <cellStyle name="Total 4 2 2 6" xfId="24969"/>
    <cellStyle name="Total 4 2 3" xfId="21852"/>
    <cellStyle name="Total 4 2 4" xfId="22723"/>
    <cellStyle name="Total 4 2 5" xfId="23886"/>
    <cellStyle name="Total 4 2 6" xfId="24503"/>
    <cellStyle name="Total 4 3" xfId="20907"/>
    <cellStyle name="Total 4 3 2" xfId="20969"/>
    <cellStyle name="Total 4 3 2 2" xfId="21868"/>
    <cellStyle name="Total 4 3 2 3" xfId="22739"/>
    <cellStyle name="Total 4 3 2 4" xfId="23902"/>
    <cellStyle name="Total 4 3 2 5" xfId="24519"/>
    <cellStyle name="Total 4 3 2 6" xfId="24968"/>
    <cellStyle name="Total 4 3 3" xfId="21853"/>
    <cellStyle name="Total 4 3 4" xfId="22724"/>
    <cellStyle name="Total 4 3 5" xfId="23887"/>
    <cellStyle name="Total 4 3 6" xfId="24504"/>
    <cellStyle name="Total 4 4" xfId="20971"/>
    <cellStyle name="Total 4 4 2" xfId="21870"/>
    <cellStyle name="Total 4 4 3" xfId="22741"/>
    <cellStyle name="Total 4 4 4" xfId="23904"/>
    <cellStyle name="Total 4 4 5" xfId="24521"/>
    <cellStyle name="Total 4 4 6" xfId="24970"/>
    <cellStyle name="Total 4 5" xfId="21851"/>
    <cellStyle name="Total 4 6" xfId="22722"/>
    <cellStyle name="Total 4 7" xfId="23885"/>
    <cellStyle name="Total 4 8" xfId="24502"/>
    <cellStyle name="Total 5" xfId="20908"/>
    <cellStyle name="Total 5 2" xfId="20909"/>
    <cellStyle name="Total 5 2 2" xfId="20967"/>
    <cellStyle name="Total 5 2 2 2" xfId="21866"/>
    <cellStyle name="Total 5 2 2 3" xfId="22737"/>
    <cellStyle name="Total 5 2 2 4" xfId="23900"/>
    <cellStyle name="Total 5 2 2 5" xfId="24517"/>
    <cellStyle name="Total 5 2 2 6" xfId="24966"/>
    <cellStyle name="Total 5 2 3" xfId="21855"/>
    <cellStyle name="Total 5 2 4" xfId="22726"/>
    <cellStyle name="Total 5 2 5" xfId="23889"/>
    <cellStyle name="Total 5 2 6" xfId="24506"/>
    <cellStyle name="Total 5 3" xfId="20910"/>
    <cellStyle name="Total 5 3 2" xfId="20966"/>
    <cellStyle name="Total 5 3 2 2" xfId="21865"/>
    <cellStyle name="Total 5 3 2 3" xfId="22736"/>
    <cellStyle name="Total 5 3 2 4" xfId="23899"/>
    <cellStyle name="Total 5 3 2 5" xfId="24516"/>
    <cellStyle name="Total 5 3 2 6" xfId="24965"/>
    <cellStyle name="Total 5 3 3" xfId="21856"/>
    <cellStyle name="Total 5 3 4" xfId="22727"/>
    <cellStyle name="Total 5 3 5" xfId="23890"/>
    <cellStyle name="Total 5 3 6" xfId="24507"/>
    <cellStyle name="Total 5 4" xfId="20968"/>
    <cellStyle name="Total 5 4 2" xfId="21867"/>
    <cellStyle name="Total 5 4 3" xfId="22738"/>
    <cellStyle name="Total 5 4 4" xfId="23901"/>
    <cellStyle name="Total 5 4 5" xfId="24518"/>
    <cellStyle name="Total 5 4 6" xfId="24967"/>
    <cellStyle name="Total 5 5" xfId="21854"/>
    <cellStyle name="Total 5 6" xfId="22725"/>
    <cellStyle name="Total 5 7" xfId="23888"/>
    <cellStyle name="Total 5 8" xfId="24505"/>
    <cellStyle name="Total 6" xfId="20911"/>
    <cellStyle name="Total 6 2" xfId="20912"/>
    <cellStyle name="Total 6 2 2" xfId="20964"/>
    <cellStyle name="Total 6 2 2 2" xfId="21863"/>
    <cellStyle name="Total 6 2 2 3" xfId="22734"/>
    <cellStyle name="Total 6 2 2 4" xfId="23897"/>
    <cellStyle name="Total 6 2 2 5" xfId="24514"/>
    <cellStyle name="Total 6 2 2 6" xfId="24963"/>
    <cellStyle name="Total 6 2 3" xfId="21858"/>
    <cellStyle name="Total 6 2 4" xfId="22729"/>
    <cellStyle name="Total 6 2 5" xfId="23892"/>
    <cellStyle name="Total 6 2 6" xfId="24509"/>
    <cellStyle name="Total 6 3" xfId="20913"/>
    <cellStyle name="Total 6 3 2" xfId="20963"/>
    <cellStyle name="Total 6 3 2 2" xfId="21862"/>
    <cellStyle name="Total 6 3 2 3" xfId="22733"/>
    <cellStyle name="Total 6 3 2 4" xfId="23896"/>
    <cellStyle name="Total 6 3 2 5" xfId="24513"/>
    <cellStyle name="Total 6 3 2 6" xfId="24962"/>
    <cellStyle name="Total 6 3 3" xfId="21859"/>
    <cellStyle name="Total 6 3 4" xfId="22730"/>
    <cellStyle name="Total 6 3 5" xfId="23893"/>
    <cellStyle name="Total 6 3 6" xfId="24510"/>
    <cellStyle name="Total 6 4" xfId="20965"/>
    <cellStyle name="Total 6 4 2" xfId="21864"/>
    <cellStyle name="Total 6 4 3" xfId="22735"/>
    <cellStyle name="Total 6 4 4" xfId="23898"/>
    <cellStyle name="Total 6 4 5" xfId="24515"/>
    <cellStyle name="Total 6 4 6" xfId="24964"/>
    <cellStyle name="Total 6 5" xfId="21857"/>
    <cellStyle name="Total 6 6" xfId="22728"/>
    <cellStyle name="Total 6 7" xfId="23891"/>
    <cellStyle name="Total 6 8" xfId="24508"/>
    <cellStyle name="Total 7" xfId="20914"/>
    <cellStyle name="Total 7 2" xfId="20962"/>
    <cellStyle name="Total 7 2 2" xfId="21861"/>
    <cellStyle name="Total 7 2 3" xfId="22732"/>
    <cellStyle name="Total 7 2 4" xfId="23895"/>
    <cellStyle name="Total 7 2 5" xfId="24512"/>
    <cellStyle name="Total 7 2 6" xfId="24961"/>
    <cellStyle name="Total 7 3" xfId="21860"/>
    <cellStyle name="Total 7 4" xfId="22731"/>
    <cellStyle name="Total 7 5" xfId="23894"/>
    <cellStyle name="Total 7 6" xfId="24511"/>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6"/>
  <sheetViews>
    <sheetView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10.28515625" style="2" customWidth="1"/>
    <col min="2" max="2" width="134.7109375" bestFit="1" customWidth="1"/>
    <col min="3" max="3" width="39.42578125" customWidth="1"/>
    <col min="4" max="4" width="9.140625" style="447"/>
    <col min="7" max="7" width="25" customWidth="1"/>
  </cols>
  <sheetData>
    <row r="1" spans="1:3" ht="15.75">
      <c r="A1" s="10"/>
      <c r="B1" s="162" t="s">
        <v>296</v>
      </c>
      <c r="C1" s="81"/>
    </row>
    <row r="2" spans="1:3" s="159" customFormat="1" ht="15.75">
      <c r="A2" s="220">
        <v>1</v>
      </c>
      <c r="B2" s="160" t="s">
        <v>297</v>
      </c>
      <c r="C2" s="393" t="s">
        <v>891</v>
      </c>
    </row>
    <row r="3" spans="1:3" s="159" customFormat="1" ht="15.75">
      <c r="A3" s="220">
        <v>2</v>
      </c>
      <c r="B3" s="161" t="s">
        <v>298</v>
      </c>
      <c r="C3" s="393" t="s">
        <v>892</v>
      </c>
    </row>
    <row r="4" spans="1:3" s="159" customFormat="1" ht="15.75">
      <c r="A4" s="220">
        <v>3</v>
      </c>
      <c r="B4" s="161" t="s">
        <v>299</v>
      </c>
      <c r="C4" s="393" t="s">
        <v>897</v>
      </c>
    </row>
    <row r="5" spans="1:3" s="159" customFormat="1" ht="15.75">
      <c r="A5" s="221">
        <v>4</v>
      </c>
      <c r="B5" s="164" t="s">
        <v>300</v>
      </c>
      <c r="C5" s="393" t="s">
        <v>904</v>
      </c>
    </row>
    <row r="6" spans="1:3" s="163" customFormat="1" ht="65.25" customHeight="1">
      <c r="A6" s="531" t="s">
        <v>802</v>
      </c>
      <c r="B6" s="532"/>
      <c r="C6" s="532"/>
    </row>
    <row r="7" spans="1:3">
      <c r="A7" s="364" t="s">
        <v>651</v>
      </c>
      <c r="B7" s="365" t="s">
        <v>301</v>
      </c>
    </row>
    <row r="8" spans="1:3">
      <c r="A8" s="366">
        <v>1</v>
      </c>
      <c r="B8" s="362" t="s">
        <v>265</v>
      </c>
    </row>
    <row r="9" spans="1:3">
      <c r="A9" s="366">
        <v>2</v>
      </c>
      <c r="B9" s="362" t="s">
        <v>302</v>
      </c>
    </row>
    <row r="10" spans="1:3">
      <c r="A10" s="366">
        <v>3</v>
      </c>
      <c r="B10" s="362" t="s">
        <v>303</v>
      </c>
    </row>
    <row r="11" spans="1:3">
      <c r="A11" s="366">
        <v>4</v>
      </c>
      <c r="B11" s="362" t="s">
        <v>304</v>
      </c>
      <c r="C11" s="158"/>
    </row>
    <row r="12" spans="1:3">
      <c r="A12" s="366">
        <v>5</v>
      </c>
      <c r="B12" s="362" t="s">
        <v>229</v>
      </c>
    </row>
    <row r="13" spans="1:3">
      <c r="A13" s="366">
        <v>6</v>
      </c>
      <c r="B13" s="367" t="s">
        <v>190</v>
      </c>
    </row>
    <row r="14" spans="1:3">
      <c r="A14" s="366">
        <v>7</v>
      </c>
      <c r="B14" s="362" t="s">
        <v>305</v>
      </c>
    </row>
    <row r="15" spans="1:3">
      <c r="A15" s="366">
        <v>8</v>
      </c>
      <c r="B15" s="362" t="s">
        <v>309</v>
      </c>
    </row>
    <row r="16" spans="1:3">
      <c r="A16" s="366">
        <v>9</v>
      </c>
      <c r="B16" s="362" t="s">
        <v>93</v>
      </c>
    </row>
    <row r="17" spans="1:2">
      <c r="A17" s="368" t="s">
        <v>872</v>
      </c>
      <c r="B17" s="362" t="s">
        <v>844</v>
      </c>
    </row>
    <row r="18" spans="1:2">
      <c r="A18" s="366">
        <v>10</v>
      </c>
      <c r="B18" s="362" t="s">
        <v>312</v>
      </c>
    </row>
    <row r="19" spans="1:2">
      <c r="A19" s="366">
        <v>11</v>
      </c>
      <c r="B19" s="367" t="s">
        <v>292</v>
      </c>
    </row>
    <row r="20" spans="1:2">
      <c r="A20" s="366">
        <v>12</v>
      </c>
      <c r="B20" s="367" t="s">
        <v>289</v>
      </c>
    </row>
    <row r="21" spans="1:2">
      <c r="A21" s="366">
        <v>13</v>
      </c>
      <c r="B21" s="369" t="s">
        <v>772</v>
      </c>
    </row>
    <row r="22" spans="1:2">
      <c r="A22" s="366">
        <v>14</v>
      </c>
      <c r="B22" s="370" t="s">
        <v>832</v>
      </c>
    </row>
    <row r="23" spans="1:2">
      <c r="A23" s="371">
        <v>15</v>
      </c>
      <c r="B23" s="367" t="s">
        <v>82</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48" sqref="C48:C51"/>
    </sheetView>
  </sheetViews>
  <sheetFormatPr defaultRowHeight="15"/>
  <cols>
    <col min="1" max="1" width="9.5703125" style="5" bestFit="1" customWidth="1"/>
    <col min="2" max="2" width="132.42578125" style="2" customWidth="1"/>
    <col min="3" max="3" width="18.42578125" style="2" customWidth="1"/>
    <col min="6" max="6" width="11.5703125" bestFit="1" customWidth="1"/>
  </cols>
  <sheetData>
    <row r="1" spans="1:6" ht="15.75">
      <c r="A1" s="13" t="s">
        <v>230</v>
      </c>
      <c r="B1" s="390" t="str">
        <f>'1. key ratios'!B1</f>
        <v>სს ”საქართველოს ბანკი”</v>
      </c>
      <c r="D1" s="2"/>
      <c r="E1" s="2"/>
      <c r="F1" s="2"/>
    </row>
    <row r="2" spans="1:6" s="17" customFormat="1" ht="15.75" customHeight="1">
      <c r="A2" s="17" t="s">
        <v>231</v>
      </c>
      <c r="B2" s="391">
        <f>'1. key ratios'!B2</f>
        <v>43281</v>
      </c>
    </row>
    <row r="3" spans="1:6" s="17" customFormat="1" ht="15.75" customHeight="1"/>
    <row r="4" spans="1:6" ht="15.75" thickBot="1">
      <c r="A4" s="5" t="s">
        <v>660</v>
      </c>
      <c r="B4" s="53" t="s">
        <v>93</v>
      </c>
    </row>
    <row r="5" spans="1:6">
      <c r="A5" s="114" t="s">
        <v>31</v>
      </c>
      <c r="B5" s="115"/>
      <c r="C5" s="116" t="s">
        <v>32</v>
      </c>
    </row>
    <row r="6" spans="1:6">
      <c r="A6" s="117">
        <v>1</v>
      </c>
      <c r="B6" s="70" t="s">
        <v>33</v>
      </c>
      <c r="C6" s="263">
        <f>SUM(C7:C11)</f>
        <v>1349424324.52</v>
      </c>
    </row>
    <row r="7" spans="1:6">
      <c r="A7" s="117">
        <v>2</v>
      </c>
      <c r="B7" s="67" t="s">
        <v>34</v>
      </c>
      <c r="C7" s="379">
        <v>27821150.18</v>
      </c>
    </row>
    <row r="8" spans="1:6">
      <c r="A8" s="117">
        <v>3</v>
      </c>
      <c r="B8" s="61" t="s">
        <v>35</v>
      </c>
      <c r="C8" s="379">
        <v>142156854.34</v>
      </c>
    </row>
    <row r="9" spans="1:6">
      <c r="A9" s="117">
        <v>4</v>
      </c>
      <c r="B9" s="61" t="s">
        <v>36</v>
      </c>
      <c r="C9" s="379">
        <v>26621313</v>
      </c>
    </row>
    <row r="10" spans="1:6">
      <c r="A10" s="117">
        <v>5</v>
      </c>
      <c r="B10" s="61" t="s">
        <v>37</v>
      </c>
      <c r="C10" s="379">
        <v>0</v>
      </c>
    </row>
    <row r="11" spans="1:6">
      <c r="A11" s="117">
        <v>6</v>
      </c>
      <c r="B11" s="68" t="s">
        <v>38</v>
      </c>
      <c r="C11" s="379">
        <v>1152825007</v>
      </c>
    </row>
    <row r="12" spans="1:6" s="4" customFormat="1">
      <c r="A12" s="117">
        <v>7</v>
      </c>
      <c r="B12" s="70" t="s">
        <v>39</v>
      </c>
      <c r="C12" s="264">
        <f>SUM(C13:C27)</f>
        <v>124302710.87</v>
      </c>
    </row>
    <row r="13" spans="1:6" s="4" customFormat="1">
      <c r="A13" s="117">
        <v>8</v>
      </c>
      <c r="B13" s="69" t="s">
        <v>40</v>
      </c>
      <c r="C13" s="380">
        <v>26621313</v>
      </c>
    </row>
    <row r="14" spans="1:6" s="4" customFormat="1" ht="25.5">
      <c r="A14" s="117">
        <v>9</v>
      </c>
      <c r="B14" s="62" t="s">
        <v>41</v>
      </c>
      <c r="C14" s="380">
        <v>0</v>
      </c>
    </row>
    <row r="15" spans="1:6" s="4" customFormat="1">
      <c r="A15" s="117">
        <v>10</v>
      </c>
      <c r="B15" s="63" t="s">
        <v>42</v>
      </c>
      <c r="C15" s="380">
        <v>80783082.489999995</v>
      </c>
    </row>
    <row r="16" spans="1:6" s="4" customFormat="1">
      <c r="A16" s="117">
        <v>11</v>
      </c>
      <c r="B16" s="64" t="s">
        <v>43</v>
      </c>
      <c r="C16" s="380">
        <v>0</v>
      </c>
    </row>
    <row r="17" spans="1:3" s="4" customFormat="1">
      <c r="A17" s="117">
        <v>12</v>
      </c>
      <c r="B17" s="63" t="s">
        <v>44</v>
      </c>
      <c r="C17" s="380">
        <v>2531951.2000000002</v>
      </c>
    </row>
    <row r="18" spans="1:3" s="4" customFormat="1">
      <c r="A18" s="117">
        <v>13</v>
      </c>
      <c r="B18" s="63" t="s">
        <v>45</v>
      </c>
      <c r="C18" s="380">
        <v>0</v>
      </c>
    </row>
    <row r="19" spans="1:3" s="4" customFormat="1">
      <c r="A19" s="117">
        <v>14</v>
      </c>
      <c r="B19" s="63" t="s">
        <v>46</v>
      </c>
      <c r="C19" s="380">
        <v>0</v>
      </c>
    </row>
    <row r="20" spans="1:3" s="4" customFormat="1" ht="25.5">
      <c r="A20" s="117">
        <v>15</v>
      </c>
      <c r="B20" s="63" t="s">
        <v>47</v>
      </c>
      <c r="C20" s="380">
        <v>0</v>
      </c>
    </row>
    <row r="21" spans="1:3" s="4" customFormat="1" ht="25.5">
      <c r="A21" s="117">
        <v>16</v>
      </c>
      <c r="B21" s="62" t="s">
        <v>48</v>
      </c>
      <c r="C21" s="380">
        <v>0</v>
      </c>
    </row>
    <row r="22" spans="1:3" s="4" customFormat="1">
      <c r="A22" s="117">
        <v>17</v>
      </c>
      <c r="B22" s="118" t="s">
        <v>49</v>
      </c>
      <c r="C22" s="380">
        <v>14366364.18</v>
      </c>
    </row>
    <row r="23" spans="1:3" s="4" customFormat="1" ht="25.5">
      <c r="A23" s="117">
        <v>18</v>
      </c>
      <c r="B23" s="62" t="s">
        <v>50</v>
      </c>
      <c r="C23" s="380">
        <v>0</v>
      </c>
    </row>
    <row r="24" spans="1:3" s="4" customFormat="1" ht="25.5">
      <c r="A24" s="117">
        <v>19</v>
      </c>
      <c r="B24" s="62" t="s">
        <v>51</v>
      </c>
      <c r="C24" s="380">
        <v>0</v>
      </c>
    </row>
    <row r="25" spans="1:3" s="4" customFormat="1" ht="25.5">
      <c r="A25" s="117">
        <v>20</v>
      </c>
      <c r="B25" s="65" t="s">
        <v>52</v>
      </c>
      <c r="C25" s="380">
        <v>0</v>
      </c>
    </row>
    <row r="26" spans="1:3" s="4" customFormat="1">
      <c r="A26" s="117">
        <v>21</v>
      </c>
      <c r="B26" s="65" t="s">
        <v>53</v>
      </c>
      <c r="C26" s="380">
        <v>0</v>
      </c>
    </row>
    <row r="27" spans="1:3" s="4" customFormat="1" ht="25.5">
      <c r="A27" s="117">
        <v>22</v>
      </c>
      <c r="B27" s="65" t="s">
        <v>54</v>
      </c>
      <c r="C27" s="380">
        <v>0</v>
      </c>
    </row>
    <row r="28" spans="1:3" s="4" customFormat="1">
      <c r="A28" s="117">
        <v>23</v>
      </c>
      <c r="B28" s="71" t="s">
        <v>28</v>
      </c>
      <c r="C28" s="264">
        <f>C6-C12</f>
        <v>1225121613.6500001</v>
      </c>
    </row>
    <row r="29" spans="1:3" s="4" customFormat="1">
      <c r="A29" s="119"/>
      <c r="B29" s="66"/>
      <c r="C29" s="265"/>
    </row>
    <row r="30" spans="1:3" s="4" customFormat="1">
      <c r="A30" s="119">
        <v>24</v>
      </c>
      <c r="B30" s="71" t="s">
        <v>55</v>
      </c>
      <c r="C30" s="264">
        <f>C31+C34</f>
        <v>0</v>
      </c>
    </row>
    <row r="31" spans="1:3" s="4" customFormat="1">
      <c r="A31" s="119">
        <v>25</v>
      </c>
      <c r="B31" s="61" t="s">
        <v>56</v>
      </c>
      <c r="C31" s="266">
        <f>C32+C33</f>
        <v>0</v>
      </c>
    </row>
    <row r="32" spans="1:3" s="4" customFormat="1">
      <c r="A32" s="119">
        <v>26</v>
      </c>
      <c r="B32" s="157" t="s">
        <v>57</v>
      </c>
      <c r="C32" s="265"/>
    </row>
    <row r="33" spans="1:3" s="4" customFormat="1">
      <c r="A33" s="119">
        <v>27</v>
      </c>
      <c r="B33" s="157" t="s">
        <v>58</v>
      </c>
      <c r="C33" s="265"/>
    </row>
    <row r="34" spans="1:3" s="4" customFormat="1">
      <c r="A34" s="119">
        <v>28</v>
      </c>
      <c r="B34" s="61" t="s">
        <v>59</v>
      </c>
      <c r="C34" s="265"/>
    </row>
    <row r="35" spans="1:3" s="4" customFormat="1">
      <c r="A35" s="119">
        <v>29</v>
      </c>
      <c r="B35" s="71" t="s">
        <v>60</v>
      </c>
      <c r="C35" s="264">
        <f>SUM(C36:C40)</f>
        <v>0</v>
      </c>
    </row>
    <row r="36" spans="1:3" s="4" customFormat="1">
      <c r="A36" s="119">
        <v>30</v>
      </c>
      <c r="B36" s="62" t="s">
        <v>61</v>
      </c>
      <c r="C36" s="265"/>
    </row>
    <row r="37" spans="1:3" s="4" customFormat="1">
      <c r="A37" s="119">
        <v>31</v>
      </c>
      <c r="B37" s="63" t="s">
        <v>62</v>
      </c>
      <c r="C37" s="265"/>
    </row>
    <row r="38" spans="1:3" s="4" customFormat="1" ht="25.5">
      <c r="A38" s="119">
        <v>32</v>
      </c>
      <c r="B38" s="62" t="s">
        <v>63</v>
      </c>
      <c r="C38" s="265"/>
    </row>
    <row r="39" spans="1:3" s="4" customFormat="1" ht="25.5">
      <c r="A39" s="119">
        <v>33</v>
      </c>
      <c r="B39" s="62" t="s">
        <v>51</v>
      </c>
      <c r="C39" s="265"/>
    </row>
    <row r="40" spans="1:3" s="4" customFormat="1" ht="25.5">
      <c r="A40" s="119">
        <v>34</v>
      </c>
      <c r="B40" s="65" t="s">
        <v>64</v>
      </c>
      <c r="C40" s="265"/>
    </row>
    <row r="41" spans="1:3" s="4" customFormat="1">
      <c r="A41" s="119">
        <v>35</v>
      </c>
      <c r="B41" s="71" t="s">
        <v>29</v>
      </c>
      <c r="C41" s="264">
        <f>C30-C35</f>
        <v>0</v>
      </c>
    </row>
    <row r="42" spans="1:3" s="4" customFormat="1">
      <c r="A42" s="119"/>
      <c r="B42" s="66"/>
      <c r="C42" s="265"/>
    </row>
    <row r="43" spans="1:3" s="4" customFormat="1">
      <c r="A43" s="119">
        <v>36</v>
      </c>
      <c r="B43" s="72" t="s">
        <v>65</v>
      </c>
      <c r="C43" s="264">
        <f>SUM(C44:C46)</f>
        <v>485145624.32308716</v>
      </c>
    </row>
    <row r="44" spans="1:3" s="4" customFormat="1">
      <c r="A44" s="119">
        <v>37</v>
      </c>
      <c r="B44" s="61" t="s">
        <v>66</v>
      </c>
      <c r="C44" s="380">
        <v>379998000</v>
      </c>
    </row>
    <row r="45" spans="1:3" s="4" customFormat="1">
      <c r="A45" s="119">
        <v>38</v>
      </c>
      <c r="B45" s="61" t="s">
        <v>67</v>
      </c>
      <c r="C45" s="380">
        <v>0</v>
      </c>
    </row>
    <row r="46" spans="1:3" s="4" customFormat="1">
      <c r="A46" s="119">
        <v>39</v>
      </c>
      <c r="B46" s="61" t="s">
        <v>68</v>
      </c>
      <c r="C46" s="380">
        <v>105147624.32308716</v>
      </c>
    </row>
    <row r="47" spans="1:3" s="4" customFormat="1">
      <c r="A47" s="119">
        <v>40</v>
      </c>
      <c r="B47" s="72" t="s">
        <v>69</v>
      </c>
      <c r="C47" s="264">
        <f>SUM(C48:C51)</f>
        <v>0</v>
      </c>
    </row>
    <row r="48" spans="1:3" s="4" customFormat="1">
      <c r="A48" s="119">
        <v>41</v>
      </c>
      <c r="B48" s="62" t="s">
        <v>70</v>
      </c>
      <c r="C48" s="265"/>
    </row>
    <row r="49" spans="1:3" s="4" customFormat="1">
      <c r="A49" s="119">
        <v>42</v>
      </c>
      <c r="B49" s="63" t="s">
        <v>71</v>
      </c>
      <c r="C49" s="265"/>
    </row>
    <row r="50" spans="1:3" s="4" customFormat="1" ht="25.5">
      <c r="A50" s="119">
        <v>43</v>
      </c>
      <c r="B50" s="62" t="s">
        <v>72</v>
      </c>
      <c r="C50" s="265"/>
    </row>
    <row r="51" spans="1:3" s="4" customFormat="1" ht="25.5">
      <c r="A51" s="119">
        <v>44</v>
      </c>
      <c r="B51" s="62" t="s">
        <v>51</v>
      </c>
      <c r="C51" s="265"/>
    </row>
    <row r="52" spans="1:3" s="4" customFormat="1" ht="15.75" thickBot="1">
      <c r="A52" s="120">
        <v>45</v>
      </c>
      <c r="B52" s="121" t="s">
        <v>30</v>
      </c>
      <c r="C52" s="267">
        <f>C43-C47</f>
        <v>485145624.32308716</v>
      </c>
    </row>
    <row r="55" spans="1:3">
      <c r="B55" s="2" t="s">
        <v>267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1"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C7" sqref="C7:D21"/>
    </sheetView>
  </sheetViews>
  <sheetFormatPr defaultColWidth="9.140625" defaultRowHeight="12.75"/>
  <cols>
    <col min="1" max="1" width="10.85546875" style="315" bestFit="1" customWidth="1"/>
    <col min="2" max="2" width="59" style="315" customWidth="1"/>
    <col min="3" max="3" width="16.7109375" style="315" bestFit="1" customWidth="1"/>
    <col min="4" max="4" width="13.28515625" style="315" bestFit="1" customWidth="1"/>
    <col min="5" max="16384" width="9.140625" style="315"/>
  </cols>
  <sheetData>
    <row r="1" spans="1:4" ht="15">
      <c r="A1" s="13" t="s">
        <v>230</v>
      </c>
      <c r="B1" s="390" t="str">
        <f>'1. key ratios'!B1</f>
        <v>სს ”საქართველოს ბანკი”</v>
      </c>
    </row>
    <row r="2" spans="1:4" s="17" customFormat="1" ht="15.75" customHeight="1">
      <c r="A2" s="17" t="s">
        <v>231</v>
      </c>
      <c r="B2" s="391">
        <f>'1. key ratios'!B2</f>
        <v>43281</v>
      </c>
    </row>
    <row r="3" spans="1:4" s="17" customFormat="1" ht="15.75" customHeight="1"/>
    <row r="4" spans="1:4" ht="13.5" thickBot="1">
      <c r="A4" s="316" t="s">
        <v>843</v>
      </c>
      <c r="B4" s="354" t="s">
        <v>844</v>
      </c>
    </row>
    <row r="5" spans="1:4" s="355" customFormat="1" ht="25.5">
      <c r="A5" s="552" t="s">
        <v>845</v>
      </c>
      <c r="B5" s="553"/>
      <c r="C5" s="337" t="s">
        <v>846</v>
      </c>
      <c r="D5" s="338" t="s">
        <v>847</v>
      </c>
    </row>
    <row r="6" spans="1:4" s="356" customFormat="1">
      <c r="A6" s="339">
        <v>1</v>
      </c>
      <c r="B6" s="340" t="s">
        <v>848</v>
      </c>
      <c r="C6" s="340"/>
      <c r="D6" s="341"/>
    </row>
    <row r="7" spans="1:4" s="356" customFormat="1">
      <c r="A7" s="342" t="s">
        <v>849</v>
      </c>
      <c r="B7" s="343" t="s">
        <v>850</v>
      </c>
      <c r="C7" s="343" t="s">
        <v>871</v>
      </c>
      <c r="D7" s="344"/>
    </row>
    <row r="8" spans="1:4" s="356" customFormat="1">
      <c r="A8" s="342" t="s">
        <v>851</v>
      </c>
      <c r="B8" s="343" t="s">
        <v>852</v>
      </c>
      <c r="C8" s="343" t="s">
        <v>853</v>
      </c>
      <c r="D8" s="344"/>
    </row>
    <row r="9" spans="1:4" s="356" customFormat="1">
      <c r="A9" s="342" t="s">
        <v>854</v>
      </c>
      <c r="B9" s="343" t="s">
        <v>855</v>
      </c>
      <c r="C9" s="343" t="s">
        <v>856</v>
      </c>
      <c r="D9" s="344"/>
    </row>
    <row r="10" spans="1:4" s="356" customFormat="1">
      <c r="A10" s="339" t="s">
        <v>857</v>
      </c>
      <c r="B10" s="340" t="s">
        <v>858</v>
      </c>
      <c r="C10" s="340"/>
      <c r="D10" s="341"/>
    </row>
    <row r="11" spans="1:4" s="357" customFormat="1">
      <c r="A11" s="345" t="s">
        <v>859</v>
      </c>
      <c r="B11" s="346" t="s">
        <v>860</v>
      </c>
      <c r="C11" s="346" t="s">
        <v>861</v>
      </c>
      <c r="D11" s="347"/>
    </row>
    <row r="12" spans="1:4" s="357" customFormat="1">
      <c r="A12" s="345" t="s">
        <v>862</v>
      </c>
      <c r="B12" s="346" t="s">
        <v>863</v>
      </c>
      <c r="C12" s="346" t="s">
        <v>864</v>
      </c>
      <c r="D12" s="347"/>
    </row>
    <row r="13" spans="1:4" s="357" customFormat="1">
      <c r="A13" s="345" t="s">
        <v>865</v>
      </c>
      <c r="B13" s="346" t="s">
        <v>866</v>
      </c>
      <c r="C13" s="346" t="s">
        <v>864</v>
      </c>
      <c r="D13" s="347"/>
    </row>
    <row r="14" spans="1:4" s="356" customFormat="1">
      <c r="A14" s="339" t="s">
        <v>867</v>
      </c>
      <c r="B14" s="340" t="s">
        <v>868</v>
      </c>
      <c r="C14" s="348"/>
      <c r="D14" s="341"/>
    </row>
    <row r="15" spans="1:4" s="356" customFormat="1">
      <c r="A15" s="363" t="s">
        <v>873</v>
      </c>
      <c r="B15" s="346" t="s">
        <v>876</v>
      </c>
      <c r="C15" s="346"/>
      <c r="D15" s="347"/>
    </row>
    <row r="16" spans="1:4" s="356" customFormat="1">
      <c r="A16" s="363" t="s">
        <v>874</v>
      </c>
      <c r="B16" s="346" t="s">
        <v>877</v>
      </c>
      <c r="C16" s="346"/>
      <c r="D16" s="347"/>
    </row>
    <row r="17" spans="1:6" s="356" customFormat="1">
      <c r="A17" s="363" t="s">
        <v>875</v>
      </c>
      <c r="B17" s="346" t="s">
        <v>878</v>
      </c>
      <c r="C17" s="346"/>
      <c r="D17" s="347"/>
    </row>
    <row r="18" spans="1:6" s="355" customFormat="1" ht="25.5">
      <c r="A18" s="554" t="s">
        <v>869</v>
      </c>
      <c r="B18" s="555"/>
      <c r="C18" s="349" t="s">
        <v>846</v>
      </c>
      <c r="D18" s="350" t="s">
        <v>847</v>
      </c>
    </row>
    <row r="19" spans="1:6" s="356" customFormat="1">
      <c r="A19" s="351">
        <v>4</v>
      </c>
      <c r="B19" s="346" t="s">
        <v>28</v>
      </c>
      <c r="C19" s="352">
        <v>0</v>
      </c>
      <c r="D19" s="353"/>
    </row>
    <row r="20" spans="1:6" s="356" customFormat="1">
      <c r="A20" s="351">
        <v>5</v>
      </c>
      <c r="B20" s="346" t="s">
        <v>129</v>
      </c>
      <c r="C20" s="352">
        <v>0</v>
      </c>
      <c r="D20" s="353"/>
    </row>
    <row r="21" spans="1:6" s="356" customFormat="1" ht="13.5" thickBot="1">
      <c r="A21" s="358" t="s">
        <v>870</v>
      </c>
      <c r="B21" s="359" t="s">
        <v>93</v>
      </c>
      <c r="C21" s="360">
        <v>0</v>
      </c>
      <c r="D21" s="361"/>
    </row>
    <row r="22" spans="1:6">
      <c r="F22" s="316"/>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5"/>
  <sheetViews>
    <sheetView zoomScaleNormal="100" workbookViewId="0">
      <pane xSplit="1" ySplit="5" topLeftCell="B6" activePane="bottomRight" state="frozen"/>
      <selection pane="topRight" activeCell="B1" sqref="B1"/>
      <selection pane="bottomLeft" activeCell="A5" sqref="A5"/>
      <selection pane="bottomRight" activeCell="B11" sqref="B11"/>
    </sheetView>
  </sheetViews>
  <sheetFormatPr defaultRowHeight="15.75"/>
  <cols>
    <col min="1" max="1" width="10.7109375" style="58" customWidth="1"/>
    <col min="2" max="2" width="91.85546875" style="58" customWidth="1"/>
    <col min="3" max="3" width="53.140625" style="58" customWidth="1"/>
    <col min="4" max="4" width="32.28515625" style="58" customWidth="1"/>
    <col min="5" max="5" width="9.42578125" customWidth="1"/>
  </cols>
  <sheetData>
    <row r="1" spans="1:5">
      <c r="A1" s="13" t="s">
        <v>230</v>
      </c>
      <c r="B1" s="390" t="str">
        <f>'1. key ratios'!B1</f>
        <v>სს ”საქართველოს ბანკი”</v>
      </c>
      <c r="E1" s="2"/>
    </row>
    <row r="2" spans="1:5" s="17" customFormat="1" ht="15.75" customHeight="1">
      <c r="A2" s="17" t="s">
        <v>231</v>
      </c>
      <c r="B2" s="391">
        <f>'1. key ratios'!B2</f>
        <v>43281</v>
      </c>
    </row>
    <row r="3" spans="1:5" s="17" customFormat="1" ht="15.75" customHeight="1">
      <c r="A3" s="22"/>
    </row>
    <row r="4" spans="1:5" s="17" customFormat="1" ht="15.75" customHeight="1" thickBot="1">
      <c r="A4" s="17" t="s">
        <v>661</v>
      </c>
      <c r="B4" s="179" t="s">
        <v>312</v>
      </c>
      <c r="D4" s="181" t="s">
        <v>134</v>
      </c>
    </row>
    <row r="5" spans="1:5" ht="38.25">
      <c r="A5" s="132" t="s">
        <v>31</v>
      </c>
      <c r="B5" s="133" t="s">
        <v>273</v>
      </c>
      <c r="C5" s="134" t="s">
        <v>279</v>
      </c>
      <c r="D5" s="180" t="s">
        <v>313</v>
      </c>
    </row>
    <row r="6" spans="1:5">
      <c r="A6" s="122">
        <v>1</v>
      </c>
      <c r="B6" s="73" t="s">
        <v>195</v>
      </c>
      <c r="C6" s="381">
        <f>'2. RC'!E7</f>
        <v>433951589.72500002</v>
      </c>
      <c r="D6" s="123"/>
      <c r="E6" s="8"/>
    </row>
    <row r="7" spans="1:5">
      <c r="A7" s="122">
        <v>2</v>
      </c>
      <c r="B7" s="74" t="s">
        <v>196</v>
      </c>
      <c r="C7" s="381">
        <f>'2. RC'!E8</f>
        <v>1079934316.1315</v>
      </c>
      <c r="D7" s="124"/>
      <c r="E7" s="8"/>
    </row>
    <row r="8" spans="1:5">
      <c r="A8" s="122">
        <v>3</v>
      </c>
      <c r="B8" s="74" t="s">
        <v>197</v>
      </c>
      <c r="C8" s="381">
        <f>'2. RC'!E9</f>
        <v>941212824.20999992</v>
      </c>
      <c r="D8" s="124"/>
      <c r="E8" s="8"/>
    </row>
    <row r="9" spans="1:5">
      <c r="A9" s="122">
        <v>4</v>
      </c>
      <c r="B9" s="74" t="s">
        <v>226</v>
      </c>
      <c r="C9" s="381">
        <f>'2. RC'!E10</f>
        <v>303.24</v>
      </c>
      <c r="D9" s="124"/>
      <c r="E9" s="8"/>
    </row>
    <row r="10" spans="1:5">
      <c r="A10" s="122">
        <v>5</v>
      </c>
      <c r="B10" s="74" t="s">
        <v>198</v>
      </c>
      <c r="C10" s="381">
        <f>'2. RC'!E11</f>
        <v>1649290459.9872391</v>
      </c>
      <c r="D10" s="124"/>
      <c r="E10" s="8"/>
    </row>
    <row r="11" spans="1:5" s="482" customFormat="1">
      <c r="A11" s="528"/>
      <c r="B11" s="76" t="s">
        <v>912</v>
      </c>
      <c r="C11" s="381">
        <v>-1600130.22</v>
      </c>
      <c r="D11" s="226" t="s">
        <v>883</v>
      </c>
      <c r="E11" s="8"/>
    </row>
    <row r="12" spans="1:5">
      <c r="A12" s="122">
        <v>6.1</v>
      </c>
      <c r="B12" s="74" t="s">
        <v>199</v>
      </c>
      <c r="C12" s="381">
        <f>'2. RC'!E12</f>
        <v>7644554141.5699997</v>
      </c>
      <c r="D12" s="125"/>
      <c r="E12" s="9"/>
    </row>
    <row r="13" spans="1:5">
      <c r="A13" s="122">
        <v>6.2</v>
      </c>
      <c r="B13" s="75" t="s">
        <v>200</v>
      </c>
      <c r="C13" s="269">
        <f>'2. RC'!E13</f>
        <v>-358945718.67900002</v>
      </c>
      <c r="D13" s="226" t="s">
        <v>882</v>
      </c>
      <c r="E13" s="9"/>
    </row>
    <row r="14" spans="1:5">
      <c r="A14" s="122" t="s">
        <v>799</v>
      </c>
      <c r="B14" s="76" t="s">
        <v>800</v>
      </c>
      <c r="C14" s="269">
        <v>-140131744.61400002</v>
      </c>
      <c r="D14" s="226" t="s">
        <v>883</v>
      </c>
      <c r="E14" s="9"/>
    </row>
    <row r="15" spans="1:5">
      <c r="A15" s="122">
        <v>6</v>
      </c>
      <c r="B15" s="74" t="s">
        <v>201</v>
      </c>
      <c r="C15" s="275">
        <f>C12+C13</f>
        <v>7285608422.8909998</v>
      </c>
      <c r="D15" s="125"/>
      <c r="E15" s="8"/>
    </row>
    <row r="16" spans="1:5">
      <c r="A16" s="122">
        <v>7</v>
      </c>
      <c r="B16" s="74" t="s">
        <v>202</v>
      </c>
      <c r="C16" s="268">
        <f>'2. RC'!E15</f>
        <v>96041382.418599993</v>
      </c>
      <c r="D16" s="124"/>
      <c r="E16" s="8"/>
    </row>
    <row r="17" spans="1:5">
      <c r="A17" s="122">
        <v>8</v>
      </c>
      <c r="B17" s="74" t="s">
        <v>203</v>
      </c>
      <c r="C17" s="268">
        <f>'2. RC'!E16</f>
        <v>96296456.048000008</v>
      </c>
      <c r="D17" s="124"/>
      <c r="E17" s="8"/>
    </row>
    <row r="18" spans="1:5">
      <c r="A18" s="122">
        <v>9</v>
      </c>
      <c r="B18" s="74" t="s">
        <v>204</v>
      </c>
      <c r="C18" s="268">
        <f>'2. RC'!E17</f>
        <v>125010835.66347033</v>
      </c>
      <c r="D18" s="124"/>
      <c r="E18" s="8"/>
    </row>
    <row r="19" spans="1:5">
      <c r="A19" s="122">
        <v>9.1</v>
      </c>
      <c r="B19" s="76" t="s">
        <v>288</v>
      </c>
      <c r="C19" s="269">
        <v>14366364.18</v>
      </c>
      <c r="D19" s="226" t="s">
        <v>884</v>
      </c>
      <c r="E19" s="8"/>
    </row>
    <row r="20" spans="1:5">
      <c r="A20" s="122">
        <v>9.1999999999999993</v>
      </c>
      <c r="B20" s="76" t="s">
        <v>278</v>
      </c>
      <c r="C20" s="269"/>
      <c r="D20" s="226"/>
      <c r="E20" s="8"/>
    </row>
    <row r="21" spans="1:5">
      <c r="A21" s="122">
        <v>9.3000000000000007</v>
      </c>
      <c r="B21" s="76" t="s">
        <v>277</v>
      </c>
      <c r="C21" s="269">
        <f>'9. Capital'!C23</f>
        <v>0</v>
      </c>
      <c r="D21" s="226" t="s">
        <v>885</v>
      </c>
      <c r="E21" s="8"/>
    </row>
    <row r="22" spans="1:5">
      <c r="A22" s="122">
        <v>10</v>
      </c>
      <c r="B22" s="74" t="s">
        <v>205</v>
      </c>
      <c r="C22" s="268">
        <f>'2. RC'!E18</f>
        <v>352296415.71039999</v>
      </c>
      <c r="D22" s="124"/>
      <c r="E22" s="8"/>
    </row>
    <row r="23" spans="1:5">
      <c r="A23" s="122">
        <v>10.1</v>
      </c>
      <c r="B23" s="76" t="s">
        <v>276</v>
      </c>
      <c r="C23" s="268">
        <f>'9. Capital'!C15</f>
        <v>80783082.489999995</v>
      </c>
      <c r="D23" s="226" t="s">
        <v>702</v>
      </c>
      <c r="E23" s="8"/>
    </row>
    <row r="24" spans="1:5">
      <c r="A24" s="122">
        <v>11</v>
      </c>
      <c r="B24" s="77" t="s">
        <v>206</v>
      </c>
      <c r="C24" s="270">
        <f>'2. RC'!E19</f>
        <v>253691558.32713893</v>
      </c>
      <c r="D24" s="126"/>
      <c r="E24" s="8"/>
    </row>
    <row r="25" spans="1:5">
      <c r="A25" s="122">
        <v>12</v>
      </c>
      <c r="B25" s="79" t="s">
        <v>207</v>
      </c>
      <c r="C25" s="271">
        <f>SUM(C6:C10,C15:C18,C22,C24)</f>
        <v>12313334564.352348</v>
      </c>
      <c r="D25" s="127"/>
      <c r="E25" s="7"/>
    </row>
    <row r="26" spans="1:5">
      <c r="A26" s="122">
        <v>13</v>
      </c>
      <c r="B26" s="74" t="s">
        <v>208</v>
      </c>
      <c r="C26" s="272">
        <f>'2. RC'!E22</f>
        <v>597724163.49000001</v>
      </c>
      <c r="D26" s="128"/>
      <c r="E26" s="8"/>
    </row>
    <row r="27" spans="1:5">
      <c r="A27" s="122">
        <v>14</v>
      </c>
      <c r="B27" s="74" t="s">
        <v>209</v>
      </c>
      <c r="C27" s="272">
        <f>'2. RC'!E23</f>
        <v>1671861333.8242998</v>
      </c>
      <c r="D27" s="124"/>
      <c r="E27" s="8"/>
    </row>
    <row r="28" spans="1:5">
      <c r="A28" s="122">
        <v>15</v>
      </c>
      <c r="B28" s="74" t="s">
        <v>210</v>
      </c>
      <c r="C28" s="272">
        <f>'2. RC'!E24</f>
        <v>1621520125.1012001</v>
      </c>
      <c r="D28" s="124"/>
      <c r="E28" s="8"/>
    </row>
    <row r="29" spans="1:5">
      <c r="A29" s="122">
        <v>16</v>
      </c>
      <c r="B29" s="74" t="s">
        <v>211</v>
      </c>
      <c r="C29" s="272">
        <f>'2. RC'!E25</f>
        <v>3593297377.1099997</v>
      </c>
      <c r="D29" s="124"/>
      <c r="E29" s="8"/>
    </row>
    <row r="30" spans="1:5">
      <c r="A30" s="122">
        <v>17</v>
      </c>
      <c r="B30" s="74" t="s">
        <v>212</v>
      </c>
      <c r="C30" s="272">
        <f>'2. RC'!E26</f>
        <v>1468196564.2</v>
      </c>
      <c r="D30" s="124"/>
      <c r="E30" s="8"/>
    </row>
    <row r="31" spans="1:5">
      <c r="A31" s="122">
        <v>18</v>
      </c>
      <c r="B31" s="74" t="s">
        <v>213</v>
      </c>
      <c r="C31" s="272">
        <f>'2. RC'!E27</f>
        <v>1449644428.0948</v>
      </c>
      <c r="D31" s="124"/>
      <c r="E31" s="8"/>
    </row>
    <row r="32" spans="1:5">
      <c r="A32" s="122">
        <v>19</v>
      </c>
      <c r="B32" s="74" t="s">
        <v>214</v>
      </c>
      <c r="C32" s="272">
        <f>'2. RC'!E28</f>
        <v>61528581.669999994</v>
      </c>
      <c r="D32" s="124"/>
      <c r="E32" s="8"/>
    </row>
    <row r="33" spans="1:5">
      <c r="A33" s="122">
        <v>20</v>
      </c>
      <c r="B33" s="74" t="s">
        <v>136</v>
      </c>
      <c r="C33" s="272">
        <f>'2. RC'!E29</f>
        <v>98155618.978200004</v>
      </c>
      <c r="D33" s="124"/>
      <c r="E33" s="8"/>
    </row>
    <row r="34" spans="1:5">
      <c r="A34" s="122">
        <v>20.100000000000001</v>
      </c>
      <c r="B34" s="78" t="s">
        <v>798</v>
      </c>
      <c r="C34" s="270">
        <v>13086655.828200001</v>
      </c>
      <c r="D34" s="226" t="s">
        <v>883</v>
      </c>
      <c r="E34" s="8"/>
    </row>
    <row r="35" spans="1:5">
      <c r="A35" s="122">
        <v>21</v>
      </c>
      <c r="B35" s="77" t="s">
        <v>215</v>
      </c>
      <c r="C35" s="270">
        <f>'2. RC'!E30</f>
        <v>404514000</v>
      </c>
      <c r="D35" s="126"/>
      <c r="E35" s="8"/>
    </row>
    <row r="36" spans="1:5">
      <c r="A36" s="122">
        <v>21.1</v>
      </c>
      <c r="B36" s="78" t="s">
        <v>275</v>
      </c>
      <c r="C36" s="273">
        <v>379998000</v>
      </c>
      <c r="D36" s="226" t="s">
        <v>882</v>
      </c>
      <c r="E36" s="8"/>
    </row>
    <row r="37" spans="1:5">
      <c r="A37" s="122">
        <v>22</v>
      </c>
      <c r="B37" s="79" t="s">
        <v>216</v>
      </c>
      <c r="C37" s="271">
        <f>SUM(C26:C33)+C35</f>
        <v>10966442192.468502</v>
      </c>
      <c r="D37" s="127"/>
      <c r="E37" s="7"/>
    </row>
    <row r="38" spans="1:5">
      <c r="A38" s="122">
        <v>23</v>
      </c>
      <c r="B38" s="77" t="s">
        <v>217</v>
      </c>
      <c r="C38" s="268">
        <f>'2. RC'!E33</f>
        <v>27821150.18</v>
      </c>
      <c r="D38" s="226" t="s">
        <v>886</v>
      </c>
      <c r="E38" s="8"/>
    </row>
    <row r="39" spans="1:5">
      <c r="A39" s="122">
        <v>24</v>
      </c>
      <c r="B39" s="77" t="s">
        <v>218</v>
      </c>
      <c r="C39" s="268">
        <f>'2. RC'!E34</f>
        <v>0</v>
      </c>
      <c r="D39" s="124"/>
      <c r="E39" s="8"/>
    </row>
    <row r="40" spans="1:5">
      <c r="A40" s="122">
        <v>25</v>
      </c>
      <c r="B40" s="77" t="s">
        <v>274</v>
      </c>
      <c r="C40" s="268">
        <f>'2. RC'!E35</f>
        <v>-2531951.2000000002</v>
      </c>
      <c r="D40" s="226" t="s">
        <v>887</v>
      </c>
      <c r="E40" s="8"/>
    </row>
    <row r="41" spans="1:5">
      <c r="A41" s="122">
        <v>26</v>
      </c>
      <c r="B41" s="77" t="s">
        <v>220</v>
      </c>
      <c r="C41" s="268">
        <f>'2. RC'!E36</f>
        <v>142156854.34</v>
      </c>
      <c r="D41" s="226" t="s">
        <v>888</v>
      </c>
      <c r="E41" s="8"/>
    </row>
    <row r="42" spans="1:5">
      <c r="A42" s="122">
        <v>27</v>
      </c>
      <c r="B42" s="77" t="s">
        <v>221</v>
      </c>
      <c r="C42" s="268">
        <f>'2. RC'!E37</f>
        <v>0</v>
      </c>
      <c r="D42" s="124"/>
      <c r="E42" s="8"/>
    </row>
    <row r="43" spans="1:5">
      <c r="A43" s="122">
        <v>28</v>
      </c>
      <c r="B43" s="77" t="s">
        <v>222</v>
      </c>
      <c r="C43" s="268">
        <f>'2. RC'!E38</f>
        <v>1152825006.3538475</v>
      </c>
      <c r="D43" s="226" t="s">
        <v>889</v>
      </c>
      <c r="E43" s="8"/>
    </row>
    <row r="44" spans="1:5">
      <c r="A44" s="122">
        <v>29</v>
      </c>
      <c r="B44" s="77" t="s">
        <v>40</v>
      </c>
      <c r="C44" s="268">
        <f>'2. RC'!E39</f>
        <v>26621312.210000001</v>
      </c>
      <c r="D44" s="226" t="s">
        <v>890</v>
      </c>
      <c r="E44" s="8"/>
    </row>
    <row r="45" spans="1:5" ht="16.5" thickBot="1">
      <c r="A45" s="129">
        <v>30</v>
      </c>
      <c r="B45" s="130" t="s">
        <v>223</v>
      </c>
      <c r="C45" s="274">
        <f>SUM(C38:C44)</f>
        <v>1346892371.8838475</v>
      </c>
      <c r="D45" s="131"/>
      <c r="E45" s="7"/>
    </row>
  </sheetData>
  <pageMargins left="0.7" right="0.7" top="0.75" bottom="0.75" header="0.3" footer="0.3"/>
  <pageSetup paperSize="9" scale="4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workbookViewId="0">
      <pane xSplit="2" ySplit="7" topLeftCell="N8" activePane="bottomRight" state="frozen"/>
      <selection pane="topRight" activeCell="C1" sqref="C1"/>
      <selection pane="bottomLeft" activeCell="A8" sqref="A8"/>
      <selection pane="bottomRight" activeCell="S22" sqref="S22"/>
    </sheetView>
  </sheetViews>
  <sheetFormatPr defaultColWidth="9.140625" defaultRowHeight="12.75"/>
  <cols>
    <col min="1" max="1" width="10.85546875" style="2" bestFit="1" customWidth="1"/>
    <col min="2" max="2" width="109.85546875" style="2" bestFit="1" customWidth="1"/>
    <col min="3" max="3" width="14" style="2" bestFit="1" customWidth="1"/>
    <col min="4" max="4" width="13.28515625" style="2" bestFit="1" customWidth="1"/>
    <col min="5" max="5" width="12.5703125" style="2" bestFit="1" customWidth="1"/>
    <col min="6" max="6" width="13.28515625" style="2" bestFit="1" customWidth="1"/>
    <col min="7" max="7" width="13.7109375" style="2" bestFit="1" customWidth="1"/>
    <col min="8" max="8" width="13.28515625" style="2" bestFit="1" customWidth="1"/>
    <col min="9" max="9" width="11.85546875" style="2" bestFit="1" customWidth="1"/>
    <col min="10" max="10" width="13.28515625" style="2" bestFit="1" customWidth="1"/>
    <col min="11" max="11" width="14.140625" style="2" bestFit="1" customWidth="1"/>
    <col min="12" max="12" width="13.28515625" style="2" bestFit="1" customWidth="1"/>
    <col min="13" max="13" width="14.7109375" style="2" bestFit="1" customWidth="1"/>
    <col min="14" max="16" width="13.28515625" style="2" bestFit="1" customWidth="1"/>
    <col min="17" max="17" width="12.7109375" style="2" bestFit="1" customWidth="1"/>
    <col min="18" max="18" width="13.28515625" style="2" bestFit="1" customWidth="1"/>
    <col min="19" max="19" width="46.140625" style="394" bestFit="1" customWidth="1"/>
    <col min="20" max="16384" width="9.140625" style="11"/>
  </cols>
  <sheetData>
    <row r="1" spans="1:19">
      <c r="A1" s="2" t="s">
        <v>230</v>
      </c>
      <c r="B1" s="390" t="str">
        <f>'1. key ratios'!B1</f>
        <v>სს ”საქართველოს ბანკი”</v>
      </c>
    </row>
    <row r="2" spans="1:19">
      <c r="A2" s="2" t="s">
        <v>231</v>
      </c>
      <c r="B2" s="391">
        <f>'1. key ratios'!B2</f>
        <v>43281</v>
      </c>
    </row>
    <row r="4" spans="1:19" ht="26.25" thickBot="1">
      <c r="A4" s="57" t="s">
        <v>662</v>
      </c>
      <c r="B4" s="291" t="s">
        <v>769</v>
      </c>
    </row>
    <row r="5" spans="1:19">
      <c r="A5" s="112"/>
      <c r="B5" s="113"/>
      <c r="C5" s="99" t="s">
        <v>0</v>
      </c>
      <c r="D5" s="99" t="s">
        <v>1</v>
      </c>
      <c r="E5" s="99" t="s">
        <v>2</v>
      </c>
      <c r="F5" s="99" t="s">
        <v>3</v>
      </c>
      <c r="G5" s="99" t="s">
        <v>4</v>
      </c>
      <c r="H5" s="99" t="s">
        <v>9</v>
      </c>
      <c r="I5" s="99" t="s">
        <v>280</v>
      </c>
      <c r="J5" s="99" t="s">
        <v>281</v>
      </c>
      <c r="K5" s="99" t="s">
        <v>282</v>
      </c>
      <c r="L5" s="99" t="s">
        <v>283</v>
      </c>
      <c r="M5" s="99" t="s">
        <v>284</v>
      </c>
      <c r="N5" s="99" t="s">
        <v>285</v>
      </c>
      <c r="O5" s="99" t="s">
        <v>756</v>
      </c>
      <c r="P5" s="99" t="s">
        <v>757</v>
      </c>
      <c r="Q5" s="99" t="s">
        <v>758</v>
      </c>
      <c r="R5" s="286" t="s">
        <v>759</v>
      </c>
      <c r="S5" s="406" t="s">
        <v>760</v>
      </c>
    </row>
    <row r="6" spans="1:19">
      <c r="A6" s="136"/>
      <c r="B6" s="560" t="s">
        <v>761</v>
      </c>
      <c r="C6" s="558">
        <v>0</v>
      </c>
      <c r="D6" s="559"/>
      <c r="E6" s="558">
        <v>0.2</v>
      </c>
      <c r="F6" s="559"/>
      <c r="G6" s="558">
        <v>0.35</v>
      </c>
      <c r="H6" s="559"/>
      <c r="I6" s="558">
        <v>0.5</v>
      </c>
      <c r="J6" s="559"/>
      <c r="K6" s="558">
        <v>0.75</v>
      </c>
      <c r="L6" s="559"/>
      <c r="M6" s="558">
        <v>1</v>
      </c>
      <c r="N6" s="559"/>
      <c r="O6" s="558">
        <v>1.5</v>
      </c>
      <c r="P6" s="559"/>
      <c r="Q6" s="558">
        <v>2.5</v>
      </c>
      <c r="R6" s="559"/>
      <c r="S6" s="556" t="s">
        <v>293</v>
      </c>
    </row>
    <row r="7" spans="1:19">
      <c r="A7" s="136"/>
      <c r="B7" s="561"/>
      <c r="C7" s="290" t="s">
        <v>754</v>
      </c>
      <c r="D7" s="290" t="s">
        <v>755</v>
      </c>
      <c r="E7" s="290" t="s">
        <v>754</v>
      </c>
      <c r="F7" s="290" t="s">
        <v>755</v>
      </c>
      <c r="G7" s="290" t="s">
        <v>754</v>
      </c>
      <c r="H7" s="290" t="s">
        <v>755</v>
      </c>
      <c r="I7" s="290" t="s">
        <v>754</v>
      </c>
      <c r="J7" s="290" t="s">
        <v>755</v>
      </c>
      <c r="K7" s="290" t="s">
        <v>754</v>
      </c>
      <c r="L7" s="290" t="s">
        <v>755</v>
      </c>
      <c r="M7" s="290" t="s">
        <v>754</v>
      </c>
      <c r="N7" s="290" t="s">
        <v>755</v>
      </c>
      <c r="O7" s="290" t="s">
        <v>754</v>
      </c>
      <c r="P7" s="290" t="s">
        <v>755</v>
      </c>
      <c r="Q7" s="290" t="s">
        <v>754</v>
      </c>
      <c r="R7" s="290" t="s">
        <v>755</v>
      </c>
      <c r="S7" s="557"/>
    </row>
    <row r="8" spans="1:19" s="139" customFormat="1">
      <c r="A8" s="102">
        <v>1</v>
      </c>
      <c r="B8" s="156" t="s">
        <v>258</v>
      </c>
      <c r="C8" s="382">
        <v>1178479825.6315</v>
      </c>
      <c r="D8" s="382"/>
      <c r="E8" s="382">
        <v>0</v>
      </c>
      <c r="F8" s="383"/>
      <c r="G8" s="382">
        <v>0</v>
      </c>
      <c r="H8" s="382"/>
      <c r="I8" s="382">
        <v>0</v>
      </c>
      <c r="J8" s="382"/>
      <c r="K8" s="382">
        <v>0</v>
      </c>
      <c r="L8" s="382"/>
      <c r="M8" s="382">
        <v>936266293.21960008</v>
      </c>
      <c r="N8" s="382"/>
      <c r="O8" s="382">
        <v>0</v>
      </c>
      <c r="P8" s="382"/>
      <c r="Q8" s="382">
        <v>0</v>
      </c>
      <c r="R8" s="383"/>
      <c r="S8" s="407">
        <f>$C$6*SUM(C8:D8)+$E$6*SUM(E8:F8)+$G$6*SUM(G8:H8)+$I$6*SUM(I8:J8)+$K$6*SUM(K8:L8)+$M$6*SUM(M8:N8)+$O$6*SUM(O8:P8)+$Q$6*SUM(Q8:R8)</f>
        <v>936266293.21960008</v>
      </c>
    </row>
    <row r="9" spans="1:19" s="139" customFormat="1">
      <c r="A9" s="102">
        <v>2</v>
      </c>
      <c r="B9" s="156" t="s">
        <v>259</v>
      </c>
      <c r="C9" s="382">
        <v>0</v>
      </c>
      <c r="D9" s="382"/>
      <c r="E9" s="382">
        <v>0</v>
      </c>
      <c r="F9" s="382"/>
      <c r="G9" s="382">
        <v>0</v>
      </c>
      <c r="H9" s="382"/>
      <c r="I9" s="382">
        <v>0</v>
      </c>
      <c r="J9" s="382"/>
      <c r="K9" s="382">
        <v>0</v>
      </c>
      <c r="L9" s="382"/>
      <c r="M9" s="382">
        <v>0</v>
      </c>
      <c r="N9" s="382"/>
      <c r="O9" s="382">
        <v>0</v>
      </c>
      <c r="P9" s="382"/>
      <c r="Q9" s="382">
        <v>0</v>
      </c>
      <c r="R9" s="383"/>
      <c r="S9" s="407">
        <f t="shared" ref="S9:S21" si="0">$C$6*SUM(C9:D9)+$E$6*SUM(E9:F9)+$G$6*SUM(G9:H9)+$I$6*SUM(I9:J9)+$K$6*SUM(K9:L9)+$M$6*SUM(M9:N9)+$O$6*SUM(O9:P9)+$Q$6*SUM(Q9:R9)</f>
        <v>0</v>
      </c>
    </row>
    <row r="10" spans="1:19" s="139" customFormat="1">
      <c r="A10" s="102">
        <v>3</v>
      </c>
      <c r="B10" s="156" t="s">
        <v>260</v>
      </c>
      <c r="C10" s="382">
        <v>0</v>
      </c>
      <c r="D10" s="382"/>
      <c r="E10" s="382">
        <v>0</v>
      </c>
      <c r="F10" s="382"/>
      <c r="G10" s="382">
        <v>0</v>
      </c>
      <c r="H10" s="382"/>
      <c r="I10" s="382">
        <v>0</v>
      </c>
      <c r="J10" s="382"/>
      <c r="K10" s="382">
        <v>0</v>
      </c>
      <c r="L10" s="382"/>
      <c r="M10" s="382">
        <v>0</v>
      </c>
      <c r="N10" s="382"/>
      <c r="O10" s="382">
        <v>0</v>
      </c>
      <c r="P10" s="382"/>
      <c r="Q10" s="382">
        <v>0</v>
      </c>
      <c r="R10" s="383"/>
      <c r="S10" s="407">
        <f t="shared" si="0"/>
        <v>0</v>
      </c>
    </row>
    <row r="11" spans="1:19" s="139" customFormat="1">
      <c r="A11" s="102">
        <v>4</v>
      </c>
      <c r="B11" s="156" t="s">
        <v>261</v>
      </c>
      <c r="C11" s="382">
        <v>0</v>
      </c>
      <c r="D11" s="382"/>
      <c r="E11" s="382">
        <v>0</v>
      </c>
      <c r="F11" s="382"/>
      <c r="G11" s="382">
        <v>0</v>
      </c>
      <c r="H11" s="382"/>
      <c r="I11" s="382">
        <v>0</v>
      </c>
      <c r="J11" s="382"/>
      <c r="K11" s="382">
        <v>0</v>
      </c>
      <c r="L11" s="382"/>
      <c r="M11" s="382">
        <v>0</v>
      </c>
      <c r="N11" s="382"/>
      <c r="O11" s="382">
        <v>0</v>
      </c>
      <c r="P11" s="382"/>
      <c r="Q11" s="382">
        <v>0</v>
      </c>
      <c r="R11" s="383"/>
      <c r="S11" s="407">
        <f t="shared" si="0"/>
        <v>0</v>
      </c>
    </row>
    <row r="12" spans="1:19" s="139" customFormat="1">
      <c r="A12" s="102">
        <v>5</v>
      </c>
      <c r="B12" s="156" t="s">
        <v>262</v>
      </c>
      <c r="C12" s="382">
        <v>561299685.8987</v>
      </c>
      <c r="D12" s="382"/>
      <c r="E12" s="382">
        <v>0</v>
      </c>
      <c r="F12" s="382"/>
      <c r="G12" s="382">
        <v>0</v>
      </c>
      <c r="H12" s="382"/>
      <c r="I12" s="382">
        <v>0</v>
      </c>
      <c r="J12" s="382"/>
      <c r="K12" s="382">
        <v>0</v>
      </c>
      <c r="L12" s="382"/>
      <c r="M12" s="382">
        <v>0</v>
      </c>
      <c r="N12" s="382"/>
      <c r="O12" s="382">
        <v>0</v>
      </c>
      <c r="P12" s="382"/>
      <c r="Q12" s="382">
        <v>0</v>
      </c>
      <c r="R12" s="383"/>
      <c r="S12" s="407">
        <f t="shared" si="0"/>
        <v>0</v>
      </c>
    </row>
    <row r="13" spans="1:19" s="139" customFormat="1">
      <c r="A13" s="102">
        <v>6</v>
      </c>
      <c r="B13" s="156" t="s">
        <v>263</v>
      </c>
      <c r="C13" s="382">
        <v>0</v>
      </c>
      <c r="D13" s="382"/>
      <c r="E13" s="382">
        <v>928966115.09440005</v>
      </c>
      <c r="F13" s="382"/>
      <c r="G13" s="382">
        <v>0</v>
      </c>
      <c r="H13" s="382"/>
      <c r="I13" s="382">
        <v>20838311.4681</v>
      </c>
      <c r="J13" s="382"/>
      <c r="K13" s="382">
        <v>0</v>
      </c>
      <c r="L13" s="382"/>
      <c r="M13" s="382">
        <v>288480.19059999997</v>
      </c>
      <c r="N13" s="382"/>
      <c r="O13" s="382">
        <v>222.59</v>
      </c>
      <c r="P13" s="382"/>
      <c r="Q13" s="382">
        <v>0</v>
      </c>
      <c r="R13" s="383"/>
      <c r="S13" s="407">
        <f t="shared" si="0"/>
        <v>196501192.82853001</v>
      </c>
    </row>
    <row r="14" spans="1:19" s="139" customFormat="1">
      <c r="A14" s="102">
        <v>7</v>
      </c>
      <c r="B14" s="156" t="s">
        <v>78</v>
      </c>
      <c r="C14" s="382">
        <v>0</v>
      </c>
      <c r="D14" s="382"/>
      <c r="E14" s="382">
        <v>0</v>
      </c>
      <c r="F14" s="382"/>
      <c r="G14" s="382">
        <v>0</v>
      </c>
      <c r="H14" s="382"/>
      <c r="I14" s="382">
        <v>0</v>
      </c>
      <c r="J14" s="382"/>
      <c r="K14" s="382">
        <v>0</v>
      </c>
      <c r="L14" s="382"/>
      <c r="M14" s="382">
        <v>2347069559.0026202</v>
      </c>
      <c r="N14" s="382">
        <v>348072278.83489007</v>
      </c>
      <c r="O14" s="382">
        <v>98136540.514980003</v>
      </c>
      <c r="P14" s="382"/>
      <c r="Q14" s="382">
        <v>0</v>
      </c>
      <c r="R14" s="383"/>
      <c r="S14" s="407">
        <f t="shared" si="0"/>
        <v>2842346648.6099801</v>
      </c>
    </row>
    <row r="15" spans="1:19" s="139" customFormat="1">
      <c r="A15" s="102">
        <v>8</v>
      </c>
      <c r="B15" s="156" t="s">
        <v>79</v>
      </c>
      <c r="C15" s="382">
        <v>0</v>
      </c>
      <c r="D15" s="382"/>
      <c r="E15" s="382">
        <v>0</v>
      </c>
      <c r="F15" s="382"/>
      <c r="G15" s="382">
        <v>0</v>
      </c>
      <c r="H15" s="382"/>
      <c r="I15" s="382">
        <v>0</v>
      </c>
      <c r="J15" s="382"/>
      <c r="K15" s="382">
        <v>3221525701.9422998</v>
      </c>
      <c r="L15" s="382">
        <v>121043289.9006</v>
      </c>
      <c r="M15" s="382">
        <v>0</v>
      </c>
      <c r="N15" s="382">
        <v>0</v>
      </c>
      <c r="O15" s="382">
        <v>0</v>
      </c>
      <c r="P15" s="382"/>
      <c r="Q15" s="382">
        <v>0</v>
      </c>
      <c r="R15" s="383"/>
      <c r="S15" s="407">
        <f t="shared" si="0"/>
        <v>2506926743.882175</v>
      </c>
    </row>
    <row r="16" spans="1:19" s="139" customFormat="1">
      <c r="A16" s="102">
        <v>9</v>
      </c>
      <c r="B16" s="156" t="s">
        <v>80</v>
      </c>
      <c r="C16" s="382">
        <v>0</v>
      </c>
      <c r="D16" s="382"/>
      <c r="E16" s="382">
        <v>0</v>
      </c>
      <c r="F16" s="382"/>
      <c r="G16" s="382">
        <v>1228887751.3424001</v>
      </c>
      <c r="H16" s="382"/>
      <c r="I16" s="382">
        <v>0</v>
      </c>
      <c r="J16" s="382"/>
      <c r="K16" s="382">
        <v>0</v>
      </c>
      <c r="L16" s="382"/>
      <c r="M16" s="382">
        <v>0</v>
      </c>
      <c r="N16" s="382"/>
      <c r="O16" s="382">
        <v>0</v>
      </c>
      <c r="P16" s="382"/>
      <c r="Q16" s="382">
        <v>0</v>
      </c>
      <c r="R16" s="383"/>
      <c r="S16" s="407">
        <f t="shared" si="0"/>
        <v>430110712.96983999</v>
      </c>
    </row>
    <row r="17" spans="1:19" s="139" customFormat="1">
      <c r="A17" s="102">
        <v>10</v>
      </c>
      <c r="B17" s="156" t="s">
        <v>74</v>
      </c>
      <c r="C17" s="382">
        <v>0</v>
      </c>
      <c r="D17" s="382"/>
      <c r="E17" s="382">
        <v>0</v>
      </c>
      <c r="F17" s="382"/>
      <c r="G17" s="382">
        <v>0</v>
      </c>
      <c r="H17" s="382"/>
      <c r="I17" s="382">
        <v>3970860.8604789893</v>
      </c>
      <c r="J17" s="382"/>
      <c r="K17" s="382">
        <v>0</v>
      </c>
      <c r="L17" s="382"/>
      <c r="M17" s="382">
        <v>97678388.896313906</v>
      </c>
      <c r="N17" s="382"/>
      <c r="O17" s="382">
        <v>9390579.3989071101</v>
      </c>
      <c r="P17" s="382"/>
      <c r="Q17" s="382">
        <v>0</v>
      </c>
      <c r="R17" s="383"/>
      <c r="S17" s="407">
        <f t="shared" si="0"/>
        <v>113749688.42491406</v>
      </c>
    </row>
    <row r="18" spans="1:19" s="139" customFormat="1">
      <c r="A18" s="102">
        <v>11</v>
      </c>
      <c r="B18" s="156" t="s">
        <v>75</v>
      </c>
      <c r="C18" s="382">
        <v>0</v>
      </c>
      <c r="D18" s="382"/>
      <c r="E18" s="382">
        <v>0</v>
      </c>
      <c r="F18" s="382"/>
      <c r="G18" s="382">
        <v>0</v>
      </c>
      <c r="H18" s="382"/>
      <c r="I18" s="382">
        <v>0</v>
      </c>
      <c r="J18" s="382"/>
      <c r="K18" s="382">
        <v>0</v>
      </c>
      <c r="L18" s="382"/>
      <c r="M18" s="382">
        <v>332827267.95590013</v>
      </c>
      <c r="N18" s="382"/>
      <c r="O18" s="382">
        <v>251471942.4892</v>
      </c>
      <c r="P18" s="382"/>
      <c r="Q18" s="382">
        <v>29827765.846239962</v>
      </c>
      <c r="R18" s="383"/>
      <c r="S18" s="407">
        <f t="shared" si="0"/>
        <v>784604596.3053</v>
      </c>
    </row>
    <row r="19" spans="1:19" s="139" customFormat="1">
      <c r="A19" s="102">
        <v>12</v>
      </c>
      <c r="B19" s="156" t="s">
        <v>76</v>
      </c>
      <c r="C19" s="382">
        <v>0</v>
      </c>
      <c r="D19" s="382"/>
      <c r="E19" s="382">
        <v>0</v>
      </c>
      <c r="F19" s="382"/>
      <c r="G19" s="382">
        <v>0</v>
      </c>
      <c r="H19" s="382"/>
      <c r="I19" s="382">
        <v>0</v>
      </c>
      <c r="J19" s="382"/>
      <c r="K19" s="382">
        <v>0</v>
      </c>
      <c r="L19" s="382"/>
      <c r="M19" s="382">
        <v>0</v>
      </c>
      <c r="N19" s="382"/>
      <c r="O19" s="382">
        <v>0</v>
      </c>
      <c r="P19" s="382"/>
      <c r="Q19" s="382">
        <v>0</v>
      </c>
      <c r="R19" s="383"/>
      <c r="S19" s="407">
        <f t="shared" si="0"/>
        <v>0</v>
      </c>
    </row>
    <row r="20" spans="1:19" s="139" customFormat="1">
      <c r="A20" s="102">
        <v>13</v>
      </c>
      <c r="B20" s="156" t="s">
        <v>77</v>
      </c>
      <c r="C20" s="382">
        <v>0</v>
      </c>
      <c r="D20" s="382"/>
      <c r="E20" s="382">
        <v>0</v>
      </c>
      <c r="F20" s="382"/>
      <c r="G20" s="382">
        <v>0</v>
      </c>
      <c r="H20" s="382"/>
      <c r="I20" s="382">
        <v>0</v>
      </c>
      <c r="J20" s="382"/>
      <c r="K20" s="382">
        <v>0</v>
      </c>
      <c r="L20" s="382"/>
      <c r="M20" s="382">
        <v>0</v>
      </c>
      <c r="N20" s="382"/>
      <c r="O20" s="382">
        <v>0</v>
      </c>
      <c r="P20" s="382"/>
      <c r="Q20" s="382">
        <v>0</v>
      </c>
      <c r="R20" s="383"/>
      <c r="S20" s="407">
        <f t="shared" si="0"/>
        <v>0</v>
      </c>
    </row>
    <row r="21" spans="1:19" s="139" customFormat="1">
      <c r="A21" s="102">
        <v>14</v>
      </c>
      <c r="B21" s="156" t="s">
        <v>291</v>
      </c>
      <c r="C21" s="382">
        <v>433951589.72499996</v>
      </c>
      <c r="D21" s="382"/>
      <c r="E21" s="382">
        <v>0</v>
      </c>
      <c r="F21" s="382"/>
      <c r="G21" s="382">
        <v>0</v>
      </c>
      <c r="H21" s="382"/>
      <c r="I21" s="382">
        <v>0</v>
      </c>
      <c r="J21" s="382"/>
      <c r="K21" s="382">
        <v>0</v>
      </c>
      <c r="L21" s="382"/>
      <c r="M21" s="382">
        <v>566317471.35573697</v>
      </c>
      <c r="N21" s="382"/>
      <c r="O21" s="382">
        <v>0</v>
      </c>
      <c r="P21" s="382"/>
      <c r="Q21" s="382">
        <v>110644471.48347031</v>
      </c>
      <c r="R21" s="383"/>
      <c r="S21" s="407">
        <f t="shared" si="0"/>
        <v>842928650.06441271</v>
      </c>
    </row>
    <row r="22" spans="1:19" ht="13.5" thickBot="1">
      <c r="A22" s="86"/>
      <c r="B22" s="140" t="s">
        <v>73</v>
      </c>
      <c r="C22" s="276">
        <f>SUM(C8:C21)</f>
        <v>2173731101.2551999</v>
      </c>
      <c r="D22" s="276">
        <f t="shared" ref="D22:S22" si="1">SUM(D8:D21)</f>
        <v>0</v>
      </c>
      <c r="E22" s="276">
        <f t="shared" si="1"/>
        <v>928966115.09440005</v>
      </c>
      <c r="F22" s="276">
        <f t="shared" si="1"/>
        <v>0</v>
      </c>
      <c r="G22" s="276">
        <f t="shared" si="1"/>
        <v>1228887751.3424001</v>
      </c>
      <c r="H22" s="276">
        <f t="shared" si="1"/>
        <v>0</v>
      </c>
      <c r="I22" s="276">
        <f t="shared" si="1"/>
        <v>24809172.32857899</v>
      </c>
      <c r="J22" s="276">
        <f t="shared" si="1"/>
        <v>0</v>
      </c>
      <c r="K22" s="276">
        <f t="shared" si="1"/>
        <v>3221525701.9422998</v>
      </c>
      <c r="L22" s="276">
        <f t="shared" si="1"/>
        <v>121043289.9006</v>
      </c>
      <c r="M22" s="276">
        <f t="shared" si="1"/>
        <v>4280447460.6207714</v>
      </c>
      <c r="N22" s="276">
        <f t="shared" si="1"/>
        <v>348072278.83489007</v>
      </c>
      <c r="O22" s="276">
        <f t="shared" si="1"/>
        <v>358999284.99308711</v>
      </c>
      <c r="P22" s="276">
        <f t="shared" si="1"/>
        <v>0</v>
      </c>
      <c r="Q22" s="276">
        <f t="shared" si="1"/>
        <v>140472237.32971027</v>
      </c>
      <c r="R22" s="276">
        <f t="shared" si="1"/>
        <v>0</v>
      </c>
      <c r="S22" s="408">
        <f t="shared" si="1"/>
        <v>8653434526.3047523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P7" activePane="bottomRight" state="frozen"/>
      <selection pane="topRight" activeCell="C1" sqref="C1"/>
      <selection pane="bottomLeft" activeCell="A6" sqref="A6"/>
      <selection pane="bottomRight" activeCell="V21" sqref="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230</v>
      </c>
      <c r="B1" s="390" t="str">
        <f>'1. key ratios'!B1</f>
        <v>სს ”საქართველოს ბანკი”</v>
      </c>
    </row>
    <row r="2" spans="1:22">
      <c r="A2" s="2" t="s">
        <v>231</v>
      </c>
      <c r="B2" s="391">
        <f>'1. key ratios'!B2</f>
        <v>43281</v>
      </c>
    </row>
    <row r="4" spans="1:22" ht="27.75" thickBot="1">
      <c r="A4" s="2" t="s">
        <v>663</v>
      </c>
      <c r="B4" s="292" t="s">
        <v>770</v>
      </c>
      <c r="V4" s="181" t="s">
        <v>134</v>
      </c>
    </row>
    <row r="5" spans="1:22">
      <c r="A5" s="85"/>
      <c r="B5" s="137"/>
      <c r="C5" s="562" t="s">
        <v>240</v>
      </c>
      <c r="D5" s="562"/>
      <c r="E5" s="562"/>
      <c r="F5" s="562"/>
      <c r="G5" s="562"/>
      <c r="H5" s="562"/>
      <c r="I5" s="562"/>
      <c r="J5" s="562"/>
      <c r="K5" s="562"/>
      <c r="L5" s="562"/>
      <c r="M5" s="562" t="s">
        <v>241</v>
      </c>
      <c r="N5" s="562"/>
      <c r="O5" s="562"/>
      <c r="P5" s="562"/>
      <c r="Q5" s="562"/>
      <c r="R5" s="562"/>
      <c r="S5" s="562"/>
      <c r="T5" s="565" t="s">
        <v>768</v>
      </c>
      <c r="U5" s="565" t="s">
        <v>767</v>
      </c>
      <c r="V5" s="563" t="s">
        <v>242</v>
      </c>
    </row>
    <row r="6" spans="1:22" s="57" customFormat="1" ht="140.25">
      <c r="A6" s="471"/>
      <c r="B6" s="478"/>
      <c r="C6" s="472" t="s">
        <v>243</v>
      </c>
      <c r="D6" s="472" t="s">
        <v>244</v>
      </c>
      <c r="E6" s="473" t="s">
        <v>245</v>
      </c>
      <c r="F6" s="474" t="s">
        <v>762</v>
      </c>
      <c r="G6" s="472" t="s">
        <v>246</v>
      </c>
      <c r="H6" s="472" t="s">
        <v>247</v>
      </c>
      <c r="I6" s="472" t="s">
        <v>248</v>
      </c>
      <c r="J6" s="472" t="s">
        <v>290</v>
      </c>
      <c r="K6" s="472" t="s">
        <v>249</v>
      </c>
      <c r="L6" s="472" t="s">
        <v>250</v>
      </c>
      <c r="M6" s="472" t="s">
        <v>251</v>
      </c>
      <c r="N6" s="472" t="s">
        <v>252</v>
      </c>
      <c r="O6" s="472" t="s">
        <v>253</v>
      </c>
      <c r="P6" s="472" t="s">
        <v>254</v>
      </c>
      <c r="Q6" s="472" t="s">
        <v>255</v>
      </c>
      <c r="R6" s="472" t="s">
        <v>256</v>
      </c>
      <c r="S6" s="472" t="s">
        <v>257</v>
      </c>
      <c r="T6" s="566"/>
      <c r="U6" s="566"/>
      <c r="V6" s="564"/>
    </row>
    <row r="7" spans="1:22" s="139" customFormat="1">
      <c r="A7" s="475">
        <v>1</v>
      </c>
      <c r="B7" s="479" t="s">
        <v>258</v>
      </c>
      <c r="C7" s="476"/>
      <c r="D7" s="476">
        <v>0</v>
      </c>
      <c r="E7" s="476"/>
      <c r="F7" s="476"/>
      <c r="G7" s="476"/>
      <c r="H7" s="476"/>
      <c r="I7" s="476"/>
      <c r="J7" s="476"/>
      <c r="K7" s="476"/>
      <c r="L7" s="476"/>
      <c r="M7" s="476">
        <v>0</v>
      </c>
      <c r="N7" s="476"/>
      <c r="O7" s="476"/>
      <c r="P7" s="476"/>
      <c r="Q7" s="476"/>
      <c r="R7" s="476">
        <v>0</v>
      </c>
      <c r="S7" s="476"/>
      <c r="T7" s="477">
        <v>0</v>
      </c>
      <c r="U7" s="476"/>
      <c r="V7" s="480">
        <f>SUM(C7:S7)</f>
        <v>0</v>
      </c>
    </row>
    <row r="8" spans="1:22" s="139" customFormat="1">
      <c r="A8" s="475">
        <v>2</v>
      </c>
      <c r="B8" s="479" t="s">
        <v>259</v>
      </c>
      <c r="C8" s="476"/>
      <c r="D8" s="476">
        <v>0</v>
      </c>
      <c r="E8" s="476"/>
      <c r="F8" s="476"/>
      <c r="G8" s="476"/>
      <c r="H8" s="476"/>
      <c r="I8" s="476"/>
      <c r="J8" s="476"/>
      <c r="K8" s="476"/>
      <c r="L8" s="476"/>
      <c r="M8" s="476"/>
      <c r="N8" s="476"/>
      <c r="O8" s="476"/>
      <c r="P8" s="476"/>
      <c r="Q8" s="476"/>
      <c r="R8" s="476">
        <v>0</v>
      </c>
      <c r="S8" s="476"/>
      <c r="T8" s="477">
        <v>0</v>
      </c>
      <c r="U8" s="476"/>
      <c r="V8" s="480">
        <f t="shared" ref="V8:V20" si="0">SUM(C8:S8)</f>
        <v>0</v>
      </c>
    </row>
    <row r="9" spans="1:22" s="139" customFormat="1">
      <c r="A9" s="475">
        <v>3</v>
      </c>
      <c r="B9" s="479" t="s">
        <v>260</v>
      </c>
      <c r="C9" s="476"/>
      <c r="D9" s="476">
        <v>0</v>
      </c>
      <c r="E9" s="476"/>
      <c r="F9" s="476"/>
      <c r="G9" s="476"/>
      <c r="H9" s="476"/>
      <c r="I9" s="476"/>
      <c r="J9" s="476"/>
      <c r="K9" s="476"/>
      <c r="L9" s="476"/>
      <c r="M9" s="476"/>
      <c r="N9" s="476"/>
      <c r="O9" s="476"/>
      <c r="P9" s="476"/>
      <c r="Q9" s="476"/>
      <c r="R9" s="476">
        <v>0</v>
      </c>
      <c r="S9" s="476"/>
      <c r="T9" s="477">
        <v>0</v>
      </c>
      <c r="U9" s="476"/>
      <c r="V9" s="480">
        <f>SUM(C9:S9)</f>
        <v>0</v>
      </c>
    </row>
    <row r="10" spans="1:22" s="139" customFormat="1">
      <c r="A10" s="475">
        <v>4</v>
      </c>
      <c r="B10" s="479" t="s">
        <v>261</v>
      </c>
      <c r="C10" s="476"/>
      <c r="D10" s="476">
        <v>0</v>
      </c>
      <c r="E10" s="476"/>
      <c r="F10" s="476"/>
      <c r="G10" s="476"/>
      <c r="H10" s="476"/>
      <c r="I10" s="476"/>
      <c r="J10" s="476"/>
      <c r="K10" s="476"/>
      <c r="L10" s="476"/>
      <c r="M10" s="476"/>
      <c r="N10" s="476"/>
      <c r="O10" s="476"/>
      <c r="P10" s="476"/>
      <c r="Q10" s="476"/>
      <c r="R10" s="476">
        <v>0</v>
      </c>
      <c r="S10" s="476"/>
      <c r="T10" s="477">
        <v>0</v>
      </c>
      <c r="U10" s="476"/>
      <c r="V10" s="480">
        <f t="shared" si="0"/>
        <v>0</v>
      </c>
    </row>
    <row r="11" spans="1:22" s="139" customFormat="1">
      <c r="A11" s="475">
        <v>5</v>
      </c>
      <c r="B11" s="479" t="s">
        <v>262</v>
      </c>
      <c r="C11" s="476"/>
      <c r="D11" s="476">
        <v>0</v>
      </c>
      <c r="E11" s="476"/>
      <c r="F11" s="476"/>
      <c r="G11" s="476"/>
      <c r="H11" s="476"/>
      <c r="I11" s="476"/>
      <c r="J11" s="476"/>
      <c r="K11" s="476"/>
      <c r="L11" s="476"/>
      <c r="M11" s="476"/>
      <c r="N11" s="476"/>
      <c r="O11" s="476"/>
      <c r="P11" s="476"/>
      <c r="Q11" s="476"/>
      <c r="R11" s="476">
        <v>0</v>
      </c>
      <c r="S11" s="476"/>
      <c r="T11" s="477">
        <v>0</v>
      </c>
      <c r="U11" s="476"/>
      <c r="V11" s="480">
        <f t="shared" si="0"/>
        <v>0</v>
      </c>
    </row>
    <row r="12" spans="1:22" s="139" customFormat="1">
      <c r="A12" s="475">
        <v>6</v>
      </c>
      <c r="B12" s="479" t="s">
        <v>263</v>
      </c>
      <c r="C12" s="476"/>
      <c r="D12" s="476">
        <v>0</v>
      </c>
      <c r="E12" s="476"/>
      <c r="F12" s="476"/>
      <c r="G12" s="476"/>
      <c r="H12" s="476"/>
      <c r="I12" s="476"/>
      <c r="J12" s="476"/>
      <c r="K12" s="476"/>
      <c r="L12" s="476"/>
      <c r="M12" s="476"/>
      <c r="N12" s="476"/>
      <c r="O12" s="476"/>
      <c r="P12" s="476"/>
      <c r="Q12" s="476"/>
      <c r="R12" s="476">
        <v>0</v>
      </c>
      <c r="S12" s="476"/>
      <c r="T12" s="477">
        <v>0</v>
      </c>
      <c r="U12" s="476"/>
      <c r="V12" s="480">
        <f t="shared" si="0"/>
        <v>0</v>
      </c>
    </row>
    <row r="13" spans="1:22" s="139" customFormat="1">
      <c r="A13" s="475">
        <v>7</v>
      </c>
      <c r="B13" s="479" t="s">
        <v>78</v>
      </c>
      <c r="C13" s="476"/>
      <c r="D13" s="476">
        <v>167143337.0413</v>
      </c>
      <c r="E13" s="476"/>
      <c r="F13" s="476"/>
      <c r="G13" s="476"/>
      <c r="H13" s="476"/>
      <c r="I13" s="476"/>
      <c r="J13" s="476"/>
      <c r="K13" s="476"/>
      <c r="L13" s="476"/>
      <c r="M13" s="476"/>
      <c r="N13" s="476"/>
      <c r="O13" s="476"/>
      <c r="P13" s="476"/>
      <c r="Q13" s="476"/>
      <c r="R13" s="476">
        <v>28059931.6351</v>
      </c>
      <c r="S13" s="476"/>
      <c r="T13" s="477">
        <v>127946917.3395</v>
      </c>
      <c r="U13" s="476">
        <v>67256351.336899996</v>
      </c>
      <c r="V13" s="480">
        <f t="shared" si="0"/>
        <v>195203268.67640001</v>
      </c>
    </row>
    <row r="14" spans="1:22" s="139" customFormat="1">
      <c r="A14" s="475">
        <v>8</v>
      </c>
      <c r="B14" s="479" t="s">
        <v>79</v>
      </c>
      <c r="C14" s="476"/>
      <c r="D14" s="476">
        <v>27736901.708099999</v>
      </c>
      <c r="E14" s="476"/>
      <c r="F14" s="476"/>
      <c r="G14" s="476"/>
      <c r="H14" s="476"/>
      <c r="I14" s="476"/>
      <c r="J14" s="476">
        <v>32098603.954599999</v>
      </c>
      <c r="K14" s="476"/>
      <c r="L14" s="476"/>
      <c r="M14" s="476"/>
      <c r="N14" s="476"/>
      <c r="O14" s="476"/>
      <c r="P14" s="476"/>
      <c r="Q14" s="476"/>
      <c r="R14" s="476">
        <v>0</v>
      </c>
      <c r="S14" s="476"/>
      <c r="T14" s="477">
        <v>59835505.662699997</v>
      </c>
      <c r="U14" s="476"/>
      <c r="V14" s="480">
        <f t="shared" si="0"/>
        <v>59835505.662699997</v>
      </c>
    </row>
    <row r="15" spans="1:22" s="139" customFormat="1">
      <c r="A15" s="475">
        <v>9</v>
      </c>
      <c r="B15" s="479" t="s">
        <v>80</v>
      </c>
      <c r="C15" s="476"/>
      <c r="D15" s="476">
        <v>446075.25300000003</v>
      </c>
      <c r="E15" s="476"/>
      <c r="F15" s="476"/>
      <c r="G15" s="476"/>
      <c r="H15" s="476"/>
      <c r="I15" s="476"/>
      <c r="J15" s="476"/>
      <c r="K15" s="476"/>
      <c r="L15" s="476"/>
      <c r="M15" s="476"/>
      <c r="N15" s="476"/>
      <c r="O15" s="476"/>
      <c r="P15" s="476"/>
      <c r="Q15" s="476"/>
      <c r="R15" s="476">
        <v>0</v>
      </c>
      <c r="S15" s="476"/>
      <c r="T15" s="477">
        <v>446075.25300000003</v>
      </c>
      <c r="U15" s="476"/>
      <c r="V15" s="480">
        <f t="shared" si="0"/>
        <v>446075.25300000003</v>
      </c>
    </row>
    <row r="16" spans="1:22" s="139" customFormat="1">
      <c r="A16" s="475">
        <v>10</v>
      </c>
      <c r="B16" s="479" t="s">
        <v>74</v>
      </c>
      <c r="C16" s="476"/>
      <c r="D16" s="476">
        <v>2499945.497</v>
      </c>
      <c r="E16" s="476"/>
      <c r="F16" s="476"/>
      <c r="G16" s="476"/>
      <c r="H16" s="476"/>
      <c r="I16" s="476"/>
      <c r="J16" s="476"/>
      <c r="K16" s="476"/>
      <c r="L16" s="476"/>
      <c r="M16" s="476"/>
      <c r="N16" s="476"/>
      <c r="O16" s="476"/>
      <c r="P16" s="476"/>
      <c r="Q16" s="476"/>
      <c r="R16" s="476">
        <v>0</v>
      </c>
      <c r="S16" s="476"/>
      <c r="T16" s="477">
        <v>2499945.497</v>
      </c>
      <c r="U16" s="476"/>
      <c r="V16" s="480">
        <f t="shared" si="0"/>
        <v>2499945.497</v>
      </c>
    </row>
    <row r="17" spans="1:22" s="139" customFormat="1">
      <c r="A17" s="475">
        <v>11</v>
      </c>
      <c r="B17" s="479" t="s">
        <v>75</v>
      </c>
      <c r="C17" s="476"/>
      <c r="D17" s="476">
        <v>0</v>
      </c>
      <c r="E17" s="476"/>
      <c r="F17" s="476"/>
      <c r="G17" s="476"/>
      <c r="H17" s="476"/>
      <c r="I17" s="476"/>
      <c r="J17" s="476"/>
      <c r="K17" s="476"/>
      <c r="L17" s="476"/>
      <c r="M17" s="476"/>
      <c r="N17" s="476"/>
      <c r="O17" s="476"/>
      <c r="P17" s="476"/>
      <c r="Q17" s="476"/>
      <c r="R17" s="476">
        <v>0</v>
      </c>
      <c r="S17" s="476"/>
      <c r="T17" s="477">
        <v>0</v>
      </c>
      <c r="U17" s="476"/>
      <c r="V17" s="480">
        <f t="shared" si="0"/>
        <v>0</v>
      </c>
    </row>
    <row r="18" spans="1:22" s="139" customFormat="1">
      <c r="A18" s="475">
        <v>12</v>
      </c>
      <c r="B18" s="479" t="s">
        <v>76</v>
      </c>
      <c r="C18" s="476"/>
      <c r="D18" s="476">
        <v>0</v>
      </c>
      <c r="E18" s="476"/>
      <c r="F18" s="476"/>
      <c r="G18" s="476"/>
      <c r="H18" s="476"/>
      <c r="I18" s="476"/>
      <c r="J18" s="476"/>
      <c r="K18" s="476"/>
      <c r="L18" s="476"/>
      <c r="M18" s="476"/>
      <c r="N18" s="476"/>
      <c r="O18" s="476"/>
      <c r="P18" s="476"/>
      <c r="Q18" s="476"/>
      <c r="R18" s="476">
        <v>0</v>
      </c>
      <c r="S18" s="476"/>
      <c r="T18" s="477">
        <v>0</v>
      </c>
      <c r="U18" s="476"/>
      <c r="V18" s="480">
        <f t="shared" si="0"/>
        <v>0</v>
      </c>
    </row>
    <row r="19" spans="1:22" s="139" customFormat="1">
      <c r="A19" s="475">
        <v>13</v>
      </c>
      <c r="B19" s="479" t="s">
        <v>77</v>
      </c>
      <c r="C19" s="476"/>
      <c r="D19" s="476">
        <v>0</v>
      </c>
      <c r="E19" s="476"/>
      <c r="F19" s="476"/>
      <c r="G19" s="476"/>
      <c r="H19" s="476"/>
      <c r="I19" s="476"/>
      <c r="J19" s="476"/>
      <c r="K19" s="476"/>
      <c r="L19" s="476"/>
      <c r="M19" s="476"/>
      <c r="N19" s="476"/>
      <c r="O19" s="476"/>
      <c r="P19" s="476"/>
      <c r="Q19" s="476"/>
      <c r="R19" s="476">
        <v>0</v>
      </c>
      <c r="S19" s="476"/>
      <c r="T19" s="477">
        <v>0</v>
      </c>
      <c r="U19" s="476"/>
      <c r="V19" s="480">
        <f t="shared" si="0"/>
        <v>0</v>
      </c>
    </row>
    <row r="20" spans="1:22" s="139" customFormat="1">
      <c r="A20" s="475">
        <v>14</v>
      </c>
      <c r="B20" s="479" t="s">
        <v>291</v>
      </c>
      <c r="C20" s="476"/>
      <c r="D20" s="476">
        <v>0</v>
      </c>
      <c r="E20" s="476"/>
      <c r="F20" s="476"/>
      <c r="G20" s="476"/>
      <c r="H20" s="476"/>
      <c r="I20" s="476"/>
      <c r="J20" s="476"/>
      <c r="K20" s="476"/>
      <c r="L20" s="476"/>
      <c r="M20" s="476"/>
      <c r="N20" s="476"/>
      <c r="O20" s="476"/>
      <c r="P20" s="476"/>
      <c r="Q20" s="476"/>
      <c r="R20" s="476">
        <v>0</v>
      </c>
      <c r="S20" s="476"/>
      <c r="T20" s="477">
        <v>0</v>
      </c>
      <c r="U20" s="476"/>
      <c r="V20" s="480">
        <f t="shared" si="0"/>
        <v>0</v>
      </c>
    </row>
    <row r="21" spans="1:22" ht="13.5" thickBot="1">
      <c r="A21" s="86"/>
      <c r="B21" s="140" t="s">
        <v>73</v>
      </c>
      <c r="C21" s="276">
        <f>SUM(C7:C20)</f>
        <v>0</v>
      </c>
      <c r="D21" s="276">
        <f t="shared" ref="D21:V21" si="1">SUM(D7:D20)</f>
        <v>197826259.49939999</v>
      </c>
      <c r="E21" s="276">
        <f t="shared" si="1"/>
        <v>0</v>
      </c>
      <c r="F21" s="276">
        <f t="shared" si="1"/>
        <v>0</v>
      </c>
      <c r="G21" s="276">
        <f t="shared" si="1"/>
        <v>0</v>
      </c>
      <c r="H21" s="276">
        <f t="shared" si="1"/>
        <v>0</v>
      </c>
      <c r="I21" s="276">
        <f t="shared" si="1"/>
        <v>0</v>
      </c>
      <c r="J21" s="276">
        <f t="shared" si="1"/>
        <v>32098603.954599999</v>
      </c>
      <c r="K21" s="276">
        <f t="shared" si="1"/>
        <v>0</v>
      </c>
      <c r="L21" s="276">
        <f t="shared" si="1"/>
        <v>0</v>
      </c>
      <c r="M21" s="276">
        <f t="shared" si="1"/>
        <v>0</v>
      </c>
      <c r="N21" s="276">
        <f t="shared" si="1"/>
        <v>0</v>
      </c>
      <c r="O21" s="276">
        <f t="shared" si="1"/>
        <v>0</v>
      </c>
      <c r="P21" s="276">
        <f t="shared" si="1"/>
        <v>0</v>
      </c>
      <c r="Q21" s="276">
        <f t="shared" si="1"/>
        <v>0</v>
      </c>
      <c r="R21" s="276">
        <f t="shared" si="1"/>
        <v>28059931.6351</v>
      </c>
      <c r="S21" s="276">
        <f t="shared" si="1"/>
        <v>0</v>
      </c>
      <c r="T21" s="276">
        <f>SUM(T7:T20)</f>
        <v>190728443.75220001</v>
      </c>
      <c r="U21" s="276">
        <f t="shared" si="1"/>
        <v>67256351.336899996</v>
      </c>
      <c r="V21" s="277">
        <f t="shared" si="1"/>
        <v>257984795.0891</v>
      </c>
    </row>
    <row r="24" spans="1:22">
      <c r="A24" s="14"/>
      <c r="B24" s="14"/>
      <c r="C24" s="60"/>
      <c r="D24" s="60"/>
      <c r="E24" s="60"/>
    </row>
    <row r="25" spans="1:22">
      <c r="A25" s="83"/>
      <c r="B25" s="83"/>
      <c r="C25" s="14"/>
      <c r="D25" s="60"/>
      <c r="E25" s="60"/>
    </row>
    <row r="26" spans="1:22">
      <c r="A26" s="83"/>
      <c r="B26" s="84"/>
      <c r="C26" s="14"/>
      <c r="D26" s="60"/>
      <c r="E26" s="60"/>
    </row>
    <row r="27" spans="1:22">
      <c r="A27" s="83"/>
      <c r="B27" s="83"/>
      <c r="C27" s="14"/>
      <c r="D27" s="60"/>
      <c r="E27" s="60"/>
    </row>
    <row r="28" spans="1:22">
      <c r="A28" s="83"/>
      <c r="B28" s="84"/>
      <c r="C28" s="14"/>
      <c r="D28" s="60"/>
      <c r="E28" s="60"/>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230</v>
      </c>
      <c r="B1" s="390" t="str">
        <f>'1. key ratios'!B1</f>
        <v>სს ”საქართველოს ბანკი”</v>
      </c>
    </row>
    <row r="2" spans="1:9">
      <c r="A2" s="2" t="s">
        <v>231</v>
      </c>
      <c r="B2" s="391">
        <f>'1. key ratios'!B2</f>
        <v>43281</v>
      </c>
    </row>
    <row r="4" spans="1:9" ht="13.5" thickBot="1">
      <c r="A4" s="2" t="s">
        <v>664</v>
      </c>
      <c r="B4" s="289" t="s">
        <v>771</v>
      </c>
    </row>
    <row r="5" spans="1:9">
      <c r="A5" s="85"/>
      <c r="B5" s="137"/>
      <c r="C5" s="141" t="s">
        <v>0</v>
      </c>
      <c r="D5" s="141" t="s">
        <v>1</v>
      </c>
      <c r="E5" s="141" t="s">
        <v>2</v>
      </c>
      <c r="F5" s="141" t="s">
        <v>3</v>
      </c>
      <c r="G5" s="287" t="s">
        <v>4</v>
      </c>
      <c r="H5" s="142" t="s">
        <v>9</v>
      </c>
      <c r="I5" s="20"/>
    </row>
    <row r="6" spans="1:9" ht="15" customHeight="1">
      <c r="A6" s="136"/>
      <c r="B6" s="18"/>
      <c r="C6" s="567" t="s">
        <v>763</v>
      </c>
      <c r="D6" s="571" t="s">
        <v>784</v>
      </c>
      <c r="E6" s="572"/>
      <c r="F6" s="567" t="s">
        <v>790</v>
      </c>
      <c r="G6" s="567" t="s">
        <v>791</v>
      </c>
      <c r="H6" s="569" t="s">
        <v>765</v>
      </c>
      <c r="I6" s="20"/>
    </row>
    <row r="7" spans="1:9" ht="76.5">
      <c r="A7" s="136"/>
      <c r="B7" s="18"/>
      <c r="C7" s="568"/>
      <c r="D7" s="288" t="s">
        <v>766</v>
      </c>
      <c r="E7" s="288" t="s">
        <v>764</v>
      </c>
      <c r="F7" s="568"/>
      <c r="G7" s="568"/>
      <c r="H7" s="570"/>
      <c r="I7" s="20"/>
    </row>
    <row r="8" spans="1:9">
      <c r="A8" s="80">
        <v>1</v>
      </c>
      <c r="B8" s="62" t="s">
        <v>258</v>
      </c>
      <c r="C8" s="384">
        <v>2114746118.8511</v>
      </c>
      <c r="D8" s="384"/>
      <c r="E8" s="384"/>
      <c r="F8" s="384">
        <v>936266293.21960008</v>
      </c>
      <c r="G8" s="385">
        <f>F8</f>
        <v>936266293.21960008</v>
      </c>
      <c r="H8" s="293">
        <f>G8/(C8+E8)</f>
        <v>0.44273224330505223</v>
      </c>
    </row>
    <row r="9" spans="1:9" ht="15" customHeight="1">
      <c r="A9" s="80">
        <v>2</v>
      </c>
      <c r="B9" s="62" t="s">
        <v>259</v>
      </c>
      <c r="C9" s="384">
        <v>0</v>
      </c>
      <c r="D9" s="384"/>
      <c r="E9" s="384"/>
      <c r="F9" s="384"/>
      <c r="G9" s="385">
        <f t="shared" ref="G9:G21" si="0">F9</f>
        <v>0</v>
      </c>
      <c r="H9" s="293" t="e">
        <f t="shared" ref="H9:H21" si="1">G9/(C9+E9)</f>
        <v>#DIV/0!</v>
      </c>
    </row>
    <row r="10" spans="1:9">
      <c r="A10" s="80">
        <v>3</v>
      </c>
      <c r="B10" s="62" t="s">
        <v>260</v>
      </c>
      <c r="C10" s="384">
        <v>0</v>
      </c>
      <c r="D10" s="384"/>
      <c r="E10" s="384"/>
      <c r="F10" s="384"/>
      <c r="G10" s="385">
        <f t="shared" si="0"/>
        <v>0</v>
      </c>
      <c r="H10" s="293" t="e">
        <f t="shared" si="1"/>
        <v>#DIV/0!</v>
      </c>
    </row>
    <row r="11" spans="1:9">
      <c r="A11" s="80">
        <v>4</v>
      </c>
      <c r="B11" s="62" t="s">
        <v>261</v>
      </c>
      <c r="C11" s="384">
        <v>0</v>
      </c>
      <c r="D11" s="384"/>
      <c r="E11" s="384"/>
      <c r="F11" s="384"/>
      <c r="G11" s="385">
        <f t="shared" si="0"/>
        <v>0</v>
      </c>
      <c r="H11" s="293" t="e">
        <f t="shared" si="1"/>
        <v>#DIV/0!</v>
      </c>
    </row>
    <row r="12" spans="1:9">
      <c r="A12" s="80">
        <v>5</v>
      </c>
      <c r="B12" s="62" t="s">
        <v>262</v>
      </c>
      <c r="C12" s="384">
        <v>561299685.8987</v>
      </c>
      <c r="D12" s="384"/>
      <c r="E12" s="384"/>
      <c r="F12" s="384"/>
      <c r="G12" s="385">
        <f t="shared" si="0"/>
        <v>0</v>
      </c>
      <c r="H12" s="293">
        <f t="shared" si="1"/>
        <v>0</v>
      </c>
    </row>
    <row r="13" spans="1:9">
      <c r="A13" s="80">
        <v>6</v>
      </c>
      <c r="B13" s="62" t="s">
        <v>263</v>
      </c>
      <c r="C13" s="384">
        <v>950093129.34310007</v>
      </c>
      <c r="D13" s="384"/>
      <c r="E13" s="384"/>
      <c r="F13" s="384">
        <v>196501192.82853001</v>
      </c>
      <c r="G13" s="385">
        <f t="shared" si="0"/>
        <v>196501192.82853001</v>
      </c>
      <c r="H13" s="293">
        <f t="shared" si="1"/>
        <v>0.2068230858214837</v>
      </c>
    </row>
    <row r="14" spans="1:9">
      <c r="A14" s="80">
        <v>7</v>
      </c>
      <c r="B14" s="62" t="s">
        <v>78</v>
      </c>
      <c r="C14" s="384">
        <v>2445206099.5176001</v>
      </c>
      <c r="D14" s="384">
        <v>835068923.34035003</v>
      </c>
      <c r="E14" s="384">
        <v>348072278.83489007</v>
      </c>
      <c r="F14" s="384">
        <v>2842346648.6099806</v>
      </c>
      <c r="G14" s="385">
        <v>2647143379.9335804</v>
      </c>
      <c r="H14" s="293">
        <f t="shared" si="1"/>
        <v>0.94768333884963452</v>
      </c>
    </row>
    <row r="15" spans="1:9">
      <c r="A15" s="80">
        <v>8</v>
      </c>
      <c r="B15" s="62" t="s">
        <v>79</v>
      </c>
      <c r="C15" s="384">
        <v>3221525701.9422998</v>
      </c>
      <c r="D15" s="384">
        <v>245189832.02114999</v>
      </c>
      <c r="E15" s="384">
        <v>121043289.9006</v>
      </c>
      <c r="F15" s="384">
        <v>2506926743.882175</v>
      </c>
      <c r="G15" s="385">
        <v>2447091238.2194748</v>
      </c>
      <c r="H15" s="293">
        <f t="shared" si="1"/>
        <v>0.73209894670574616</v>
      </c>
    </row>
    <row r="16" spans="1:9">
      <c r="A16" s="80">
        <v>9</v>
      </c>
      <c r="B16" s="62" t="s">
        <v>80</v>
      </c>
      <c r="C16" s="384">
        <v>1228887751.3424001</v>
      </c>
      <c r="D16" s="384"/>
      <c r="E16" s="384"/>
      <c r="F16" s="384">
        <v>430110712.96983999</v>
      </c>
      <c r="G16" s="385">
        <v>429664637.71683997</v>
      </c>
      <c r="H16" s="293">
        <f t="shared" si="1"/>
        <v>0.34963700895178362</v>
      </c>
    </row>
    <row r="17" spans="1:8">
      <c r="A17" s="80">
        <v>10</v>
      </c>
      <c r="B17" s="62" t="s">
        <v>74</v>
      </c>
      <c r="C17" s="384">
        <v>111039829.1557</v>
      </c>
      <c r="D17" s="384"/>
      <c r="E17" s="384"/>
      <c r="F17" s="384">
        <v>113749688.42491406</v>
      </c>
      <c r="G17" s="385">
        <v>111249742.92791407</v>
      </c>
      <c r="H17" s="293">
        <f t="shared" si="1"/>
        <v>1.001890436736171</v>
      </c>
    </row>
    <row r="18" spans="1:8">
      <c r="A18" s="80">
        <v>11</v>
      </c>
      <c r="B18" s="62" t="s">
        <v>75</v>
      </c>
      <c r="C18" s="384">
        <v>614126976.29133999</v>
      </c>
      <c r="D18" s="384"/>
      <c r="E18" s="384"/>
      <c r="F18" s="384">
        <v>784604596.3053</v>
      </c>
      <c r="G18" s="385">
        <f t="shared" si="0"/>
        <v>784604596.3053</v>
      </c>
      <c r="H18" s="293">
        <f t="shared" si="1"/>
        <v>1.2775934401114566</v>
      </c>
    </row>
    <row r="19" spans="1:8">
      <c r="A19" s="80">
        <v>12</v>
      </c>
      <c r="B19" s="62" t="s">
        <v>76</v>
      </c>
      <c r="C19" s="384">
        <v>0</v>
      </c>
      <c r="D19" s="384"/>
      <c r="E19" s="384"/>
      <c r="F19" s="384"/>
      <c r="G19" s="385">
        <f t="shared" si="0"/>
        <v>0</v>
      </c>
      <c r="H19" s="293" t="e">
        <f t="shared" si="1"/>
        <v>#DIV/0!</v>
      </c>
    </row>
    <row r="20" spans="1:8">
      <c r="A20" s="80">
        <v>13</v>
      </c>
      <c r="B20" s="62" t="s">
        <v>77</v>
      </c>
      <c r="C20" s="384">
        <v>0</v>
      </c>
      <c r="D20" s="384"/>
      <c r="E20" s="384"/>
      <c r="F20" s="384"/>
      <c r="G20" s="385">
        <f t="shared" si="0"/>
        <v>0</v>
      </c>
      <c r="H20" s="293" t="e">
        <f t="shared" si="1"/>
        <v>#DIV/0!</v>
      </c>
    </row>
    <row r="21" spans="1:8">
      <c r="A21" s="80">
        <v>14</v>
      </c>
      <c r="B21" s="62" t="s">
        <v>291</v>
      </c>
      <c r="C21" s="384">
        <v>1110913532.5642073</v>
      </c>
      <c r="D21" s="384"/>
      <c r="E21" s="384"/>
      <c r="F21" s="384">
        <v>842928650.06441283</v>
      </c>
      <c r="G21" s="385">
        <f t="shared" si="0"/>
        <v>842928650.06441283</v>
      </c>
      <c r="H21" s="293">
        <f t="shared" si="1"/>
        <v>0.75877071019088893</v>
      </c>
    </row>
    <row r="22" spans="1:8" ht="13.5" thickBot="1">
      <c r="A22" s="138"/>
      <c r="B22" s="143" t="s">
        <v>73</v>
      </c>
      <c r="C22" s="276">
        <f t="shared" ref="C22:G22" si="2">SUM(C8:C21)</f>
        <v>12357838824.906446</v>
      </c>
      <c r="D22" s="276">
        <f t="shared" si="2"/>
        <v>1080258755.3615</v>
      </c>
      <c r="E22" s="276">
        <f t="shared" si="2"/>
        <v>469115568.73549008</v>
      </c>
      <c r="F22" s="276">
        <f t="shared" si="2"/>
        <v>8653434526.3047523</v>
      </c>
      <c r="G22" s="276">
        <f t="shared" si="2"/>
        <v>8395449731.2156515</v>
      </c>
      <c r="H22" s="294">
        <f>G22/(C22+E22)</f>
        <v>0.65451622213431326</v>
      </c>
    </row>
    <row r="28" spans="1:8" ht="10.5" customHeight="1"/>
  </sheetData>
  <mergeCells count="5">
    <mergeCell ref="C6:C7"/>
    <mergeCell ref="F6:F7"/>
    <mergeCell ref="G6:G7"/>
    <mergeCell ref="H6:H7"/>
    <mergeCell ref="D6:E6"/>
  </mergeCells>
  <pageMargins left="0.7" right="0.7" top="0.75" bottom="0.75" header="0.3" footer="0.3"/>
  <pageSetup paperSize="9" scale="4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5"/>
  <sheetViews>
    <sheetView zoomScale="85" zoomScaleNormal="85" workbookViewId="0">
      <pane xSplit="2" ySplit="6" topLeftCell="C7" activePane="bottomRight" state="frozen"/>
      <selection pane="topRight" activeCell="C1" sqref="C1"/>
      <selection pane="bottomLeft" activeCell="A6" sqref="A6"/>
      <selection pane="bottomRight" activeCell="H30" sqref="H30"/>
    </sheetView>
  </sheetViews>
  <sheetFormatPr defaultColWidth="9.140625" defaultRowHeight="12.75"/>
  <cols>
    <col min="1" max="1" width="19.28515625" style="315" customWidth="1"/>
    <col min="2" max="2" width="99.85546875" style="315" bestFit="1" customWidth="1"/>
    <col min="3" max="6" width="13.85546875" style="394" bestFit="1" customWidth="1"/>
    <col min="7" max="7" width="13.42578125" style="394" bestFit="1" customWidth="1"/>
    <col min="8" max="8" width="13.85546875" style="394" bestFit="1" customWidth="1"/>
    <col min="9" max="9" width="12.7109375" style="394" bestFit="1" customWidth="1"/>
    <col min="10" max="11" width="13.85546875" style="394" bestFit="1" customWidth="1"/>
    <col min="12" max="12" width="9.140625" style="315"/>
    <col min="13" max="13" width="22" style="315" bestFit="1" customWidth="1"/>
    <col min="14" max="16384" width="9.140625" style="315"/>
  </cols>
  <sheetData>
    <row r="1" spans="1:13">
      <c r="A1" s="315" t="s">
        <v>230</v>
      </c>
      <c r="B1" s="390" t="str">
        <f>'1. key ratios'!B1</f>
        <v>სს ”საქართველოს ბანკი”</v>
      </c>
    </row>
    <row r="2" spans="1:13">
      <c r="A2" s="315" t="s">
        <v>231</v>
      </c>
      <c r="B2" s="391">
        <f>'1. key ratios'!B2</f>
        <v>43281</v>
      </c>
    </row>
    <row r="3" spans="1:13">
      <c r="B3" s="316"/>
    </row>
    <row r="4" spans="1:13" ht="13.5" thickBot="1">
      <c r="A4" s="315" t="s">
        <v>833</v>
      </c>
      <c r="B4" s="289" t="s">
        <v>832</v>
      </c>
      <c r="M4" s="400"/>
    </row>
    <row r="5" spans="1:13">
      <c r="A5" s="576"/>
      <c r="B5" s="577"/>
      <c r="C5" s="574" t="s">
        <v>879</v>
      </c>
      <c r="D5" s="574"/>
      <c r="E5" s="574"/>
      <c r="F5" s="574" t="s">
        <v>880</v>
      </c>
      <c r="G5" s="574"/>
      <c r="H5" s="574"/>
      <c r="I5" s="574" t="s">
        <v>881</v>
      </c>
      <c r="J5" s="574"/>
      <c r="K5" s="575"/>
    </row>
    <row r="6" spans="1:13">
      <c r="A6" s="313"/>
      <c r="B6" s="314"/>
      <c r="C6" s="402" t="s">
        <v>32</v>
      </c>
      <c r="D6" s="402" t="s">
        <v>137</v>
      </c>
      <c r="E6" s="402" t="s">
        <v>73</v>
      </c>
      <c r="F6" s="402" t="s">
        <v>32</v>
      </c>
      <c r="G6" s="402" t="s">
        <v>137</v>
      </c>
      <c r="H6" s="402" t="s">
        <v>73</v>
      </c>
      <c r="I6" s="402" t="s">
        <v>32</v>
      </c>
      <c r="J6" s="402" t="s">
        <v>137</v>
      </c>
      <c r="K6" s="433" t="s">
        <v>73</v>
      </c>
    </row>
    <row r="7" spans="1:13">
      <c r="A7" s="321" t="s">
        <v>803</v>
      </c>
      <c r="B7" s="312"/>
      <c r="C7" s="395"/>
      <c r="D7" s="395"/>
      <c r="E7" s="395"/>
      <c r="F7" s="395"/>
      <c r="G7" s="395"/>
      <c r="H7" s="395"/>
      <c r="I7" s="395"/>
      <c r="J7" s="395"/>
      <c r="K7" s="410"/>
    </row>
    <row r="8" spans="1:13">
      <c r="A8" s="311">
        <v>1</v>
      </c>
      <c r="B8" s="302" t="s">
        <v>803</v>
      </c>
      <c r="C8" s="411"/>
      <c r="D8" s="411"/>
      <c r="E8" s="411"/>
      <c r="F8" s="484">
        <v>848401827.41776168</v>
      </c>
      <c r="G8" s="484">
        <v>1701276107.6957362</v>
      </c>
      <c r="H8" s="484">
        <v>2494988213.9973927</v>
      </c>
      <c r="I8" s="484">
        <v>848401827.41776168</v>
      </c>
      <c r="J8" s="484">
        <v>1701276107.6957362</v>
      </c>
      <c r="K8" s="485">
        <v>2494988213.9973927</v>
      </c>
      <c r="L8" s="394"/>
    </row>
    <row r="9" spans="1:13">
      <c r="A9" s="321" t="s">
        <v>804</v>
      </c>
      <c r="B9" s="312"/>
      <c r="C9" s="395"/>
      <c r="D9" s="395"/>
      <c r="E9" s="395"/>
      <c r="F9" s="486"/>
      <c r="G9" s="486"/>
      <c r="H9" s="486"/>
      <c r="I9" s="486"/>
      <c r="J9" s="486"/>
      <c r="K9" s="487"/>
      <c r="L9" s="394"/>
    </row>
    <row r="10" spans="1:13">
      <c r="A10" s="322">
        <v>2</v>
      </c>
      <c r="B10" s="403" t="s">
        <v>805</v>
      </c>
      <c r="C10" s="492">
        <v>803083000.33127725</v>
      </c>
      <c r="D10" s="488">
        <v>2156456198.3016477</v>
      </c>
      <c r="E10" s="488">
        <v>2908824405.3404932</v>
      </c>
      <c r="F10" s="488">
        <v>159257090.72190097</v>
      </c>
      <c r="G10" s="488">
        <v>502891281.79586148</v>
      </c>
      <c r="H10" s="488">
        <v>652349326.57656789</v>
      </c>
      <c r="I10" s="488">
        <v>43513940.802464955</v>
      </c>
      <c r="J10" s="488">
        <v>134722415.932522</v>
      </c>
      <c r="K10" s="489">
        <v>175545967.30548298</v>
      </c>
      <c r="L10" s="394"/>
    </row>
    <row r="11" spans="1:13">
      <c r="A11" s="322">
        <v>3</v>
      </c>
      <c r="B11" s="403" t="s">
        <v>806</v>
      </c>
      <c r="C11" s="492">
        <v>2191473052.3838859</v>
      </c>
      <c r="D11" s="488">
        <v>3523299764.8688102</v>
      </c>
      <c r="E11" s="488">
        <v>5582053169.867672</v>
      </c>
      <c r="F11" s="488">
        <v>885743214.17388391</v>
      </c>
      <c r="G11" s="488">
        <v>1184637513.5524907</v>
      </c>
      <c r="H11" s="488">
        <v>2019901632.3688157</v>
      </c>
      <c r="I11" s="488">
        <v>694701085.30204999</v>
      </c>
      <c r="J11" s="488">
        <v>722717590.89733362</v>
      </c>
      <c r="K11" s="489">
        <v>1376858349.0711803</v>
      </c>
      <c r="L11" s="394"/>
    </row>
    <row r="12" spans="1:13">
      <c r="A12" s="322">
        <v>4</v>
      </c>
      <c r="B12" s="403" t="s">
        <v>807</v>
      </c>
      <c r="C12" s="492">
        <v>1013029274.7252747</v>
      </c>
      <c r="D12" s="488">
        <v>27200230.769230768</v>
      </c>
      <c r="E12" s="488">
        <v>985829043.95604396</v>
      </c>
      <c r="F12" s="488">
        <v>0</v>
      </c>
      <c r="G12" s="488">
        <v>0</v>
      </c>
      <c r="H12" s="488">
        <v>0</v>
      </c>
      <c r="I12" s="488">
        <v>0</v>
      </c>
      <c r="J12" s="488">
        <v>0</v>
      </c>
      <c r="K12" s="489">
        <v>0</v>
      </c>
      <c r="L12" s="394"/>
    </row>
    <row r="13" spans="1:13">
      <c r="A13" s="322">
        <v>5</v>
      </c>
      <c r="B13" s="403" t="s">
        <v>808</v>
      </c>
      <c r="C13" s="492">
        <v>594147153.26463974</v>
      </c>
      <c r="D13" s="488">
        <v>484095815.13858998</v>
      </c>
      <c r="E13" s="488">
        <v>1039910791.4548789</v>
      </c>
      <c r="F13" s="488">
        <v>101022553.46837373</v>
      </c>
      <c r="G13" s="488">
        <v>74783545.49634932</v>
      </c>
      <c r="H13" s="488">
        <v>169293864.75054172</v>
      </c>
      <c r="I13" s="488">
        <v>34878620.696984492</v>
      </c>
      <c r="J13" s="488">
        <v>29983869.750211716</v>
      </c>
      <c r="K13" s="489">
        <v>62631827.813921534</v>
      </c>
      <c r="L13" s="394"/>
    </row>
    <row r="14" spans="1:13">
      <c r="A14" s="322">
        <v>6</v>
      </c>
      <c r="B14" s="403" t="s">
        <v>823</v>
      </c>
      <c r="C14" s="492"/>
      <c r="D14" s="488"/>
      <c r="E14" s="488"/>
      <c r="F14" s="488"/>
      <c r="G14" s="488"/>
      <c r="H14" s="488"/>
      <c r="I14" s="488"/>
      <c r="J14" s="488"/>
      <c r="K14" s="489"/>
      <c r="L14" s="394"/>
    </row>
    <row r="15" spans="1:13">
      <c r="A15" s="322">
        <v>7</v>
      </c>
      <c r="B15" s="403" t="s">
        <v>810</v>
      </c>
      <c r="C15" s="492">
        <v>38343038.105439536</v>
      </c>
      <c r="D15" s="488">
        <v>113770507.26631872</v>
      </c>
      <c r="E15" s="488">
        <v>149623586.81934071</v>
      </c>
      <c r="F15" s="488">
        <v>38366881.80774723</v>
      </c>
      <c r="G15" s="488">
        <v>114354499.25071433</v>
      </c>
      <c r="H15" s="488">
        <v>150231422.506044</v>
      </c>
      <c r="I15" s="488">
        <v>38343038.105439536</v>
      </c>
      <c r="J15" s="488">
        <v>113770507.26631872</v>
      </c>
      <c r="K15" s="489">
        <v>149623586.81934071</v>
      </c>
      <c r="L15" s="394"/>
    </row>
    <row r="16" spans="1:13">
      <c r="A16" s="322">
        <v>8</v>
      </c>
      <c r="B16" s="404" t="s">
        <v>811</v>
      </c>
      <c r="C16" s="492">
        <v>3836992518.4792399</v>
      </c>
      <c r="D16" s="488">
        <v>4148366318.0429497</v>
      </c>
      <c r="E16" s="488">
        <v>7757416592.0979357</v>
      </c>
      <c r="F16" s="488">
        <v>1025132649.4500049</v>
      </c>
      <c r="G16" s="488">
        <v>1373775558.2995543</v>
      </c>
      <c r="H16" s="488">
        <v>2339426919.6254015</v>
      </c>
      <c r="I16" s="488">
        <v>767922744.10447407</v>
      </c>
      <c r="J16" s="488">
        <v>866471967.91386402</v>
      </c>
      <c r="K16" s="489">
        <v>1589113763.7044425</v>
      </c>
      <c r="L16" s="394"/>
      <c r="M16" s="394"/>
    </row>
    <row r="17" spans="1:14">
      <c r="A17" s="321" t="s">
        <v>812</v>
      </c>
      <c r="B17" s="312"/>
      <c r="C17" s="486"/>
      <c r="D17" s="486"/>
      <c r="E17" s="486"/>
      <c r="F17" s="486"/>
      <c r="G17" s="486"/>
      <c r="H17" s="486"/>
      <c r="I17" s="486"/>
      <c r="J17" s="486"/>
      <c r="K17" s="487"/>
      <c r="L17" s="394"/>
    </row>
    <row r="18" spans="1:14">
      <c r="A18" s="322">
        <v>9</v>
      </c>
      <c r="B18" s="403" t="s">
        <v>813</v>
      </c>
      <c r="C18" s="492"/>
      <c r="D18" s="488"/>
      <c r="E18" s="488"/>
      <c r="F18" s="488"/>
      <c r="G18" s="488"/>
      <c r="H18" s="488"/>
      <c r="I18" s="488"/>
      <c r="J18" s="488"/>
      <c r="K18" s="489"/>
      <c r="L18" s="394"/>
    </row>
    <row r="19" spans="1:14">
      <c r="A19" s="322">
        <v>10</v>
      </c>
      <c r="B19" s="403" t="s">
        <v>814</v>
      </c>
      <c r="C19" s="492">
        <v>181584470.25866809</v>
      </c>
      <c r="D19" s="488">
        <v>138496933.07359233</v>
      </c>
      <c r="E19" s="488">
        <v>306763602.56632644</v>
      </c>
      <c r="F19" s="488">
        <v>91368926.747609898</v>
      </c>
      <c r="G19" s="488">
        <v>71733792.938309371</v>
      </c>
      <c r="H19" s="488">
        <v>156406032.76218301</v>
      </c>
      <c r="I19" s="488">
        <v>133169489.54544398</v>
      </c>
      <c r="J19" s="488">
        <v>677693432.41189075</v>
      </c>
      <c r="K19" s="489">
        <v>804162094.48260915</v>
      </c>
      <c r="L19" s="394"/>
      <c r="N19" s="401"/>
    </row>
    <row r="20" spans="1:14">
      <c r="A20" s="322">
        <v>11</v>
      </c>
      <c r="B20" s="403" t="s">
        <v>815</v>
      </c>
      <c r="C20" s="492">
        <v>1227718.171538461</v>
      </c>
      <c r="D20" s="488">
        <v>805445.68494505493</v>
      </c>
      <c r="E20" s="488">
        <v>2004920.1789010982</v>
      </c>
      <c r="F20" s="488">
        <v>1232448.0915384609</v>
      </c>
      <c r="G20" s="488">
        <v>805445.68494505493</v>
      </c>
      <c r="H20" s="488">
        <v>2009650.0989010984</v>
      </c>
      <c r="I20" s="488">
        <v>1227718.171538461</v>
      </c>
      <c r="J20" s="488">
        <v>805445.68494505493</v>
      </c>
      <c r="K20" s="489">
        <v>2004920.1789010982</v>
      </c>
      <c r="L20" s="394"/>
    </row>
    <row r="21" spans="1:14" ht="13.5" thickBot="1">
      <c r="A21" s="193">
        <v>12</v>
      </c>
      <c r="B21" s="323" t="s">
        <v>816</v>
      </c>
      <c r="C21" s="493">
        <v>182812188.43020657</v>
      </c>
      <c r="D21" s="490">
        <v>139302378.75853738</v>
      </c>
      <c r="E21" s="493">
        <v>308768522.74522752</v>
      </c>
      <c r="F21" s="490">
        <v>92601374.839148358</v>
      </c>
      <c r="G21" s="490">
        <v>72539238.623254433</v>
      </c>
      <c r="H21" s="490">
        <v>158415682.8610841</v>
      </c>
      <c r="I21" s="490">
        <v>134397207.71698245</v>
      </c>
      <c r="J21" s="490">
        <v>678498878.09683585</v>
      </c>
      <c r="K21" s="491">
        <v>806167014.66151023</v>
      </c>
      <c r="L21" s="394"/>
    </row>
    <row r="22" spans="1:14" ht="13.5" thickBot="1">
      <c r="A22" s="309"/>
      <c r="B22" s="310"/>
      <c r="C22" s="432"/>
      <c r="D22" s="432"/>
      <c r="E22" s="432"/>
      <c r="F22" s="573" t="s">
        <v>817</v>
      </c>
      <c r="G22" s="574"/>
      <c r="H22" s="574"/>
      <c r="I22" s="573" t="s">
        <v>818</v>
      </c>
      <c r="J22" s="574"/>
      <c r="K22" s="575"/>
      <c r="L22" s="394"/>
    </row>
    <row r="23" spans="1:14">
      <c r="A23" s="306">
        <v>13</v>
      </c>
      <c r="B23" s="303" t="s">
        <v>803</v>
      </c>
      <c r="C23" s="434"/>
      <c r="D23" s="434"/>
      <c r="E23" s="434"/>
      <c r="F23" s="396">
        <f t="shared" ref="F23:H23" si="0">F8</f>
        <v>848401827.41776168</v>
      </c>
      <c r="G23" s="396">
        <f t="shared" si="0"/>
        <v>1701276107.6957362</v>
      </c>
      <c r="H23" s="396">
        <f t="shared" si="0"/>
        <v>2494988213.9973927</v>
      </c>
      <c r="I23" s="396">
        <v>848401827.41776168</v>
      </c>
      <c r="J23" s="396">
        <v>1701276107.6957362</v>
      </c>
      <c r="K23" s="398">
        <v>2494988213.9973927</v>
      </c>
      <c r="L23" s="394"/>
    </row>
    <row r="24" spans="1:14" ht="13.5" thickBot="1">
      <c r="A24" s="307">
        <v>14</v>
      </c>
      <c r="B24" s="304" t="s">
        <v>819</v>
      </c>
      <c r="C24" s="435"/>
      <c r="D24" s="436"/>
      <c r="E24" s="437"/>
      <c r="F24" s="397">
        <f>F16-F21</f>
        <v>932531274.61085653</v>
      </c>
      <c r="G24" s="397">
        <f>G16-G21</f>
        <v>1301236319.6762998</v>
      </c>
      <c r="H24" s="397">
        <f>H16-H21</f>
        <v>2181011236.7643175</v>
      </c>
      <c r="I24" s="397">
        <v>633525536.38749194</v>
      </c>
      <c r="J24" s="397">
        <v>284546966.13168371</v>
      </c>
      <c r="K24" s="399">
        <v>798508695.18100357</v>
      </c>
      <c r="L24" s="394"/>
    </row>
    <row r="25" spans="1:14" ht="13.5" thickBot="1">
      <c r="A25" s="308">
        <v>15</v>
      </c>
      <c r="B25" s="305" t="s">
        <v>820</v>
      </c>
      <c r="C25" s="438"/>
      <c r="D25" s="438"/>
      <c r="E25" s="438"/>
      <c r="F25" s="529">
        <f t="shared" ref="F25:J25" si="1">IFERROR(F23/F24,0)</f>
        <v>0.90978377939313415</v>
      </c>
      <c r="G25" s="529">
        <f t="shared" si="1"/>
        <v>1.3074305427617881</v>
      </c>
      <c r="H25" s="529">
        <f t="shared" si="1"/>
        <v>1.143959357907244</v>
      </c>
      <c r="I25" s="529">
        <f t="shared" si="1"/>
        <v>1.3391754218078464</v>
      </c>
      <c r="J25" s="529">
        <f t="shared" si="1"/>
        <v>5.9788938565186225</v>
      </c>
      <c r="K25" s="530">
        <f>IFERROR(K23/K24,0)</f>
        <v>3.1245598564607193</v>
      </c>
      <c r="L25" s="394"/>
    </row>
  </sheetData>
  <mergeCells count="6">
    <mergeCell ref="F22:H22"/>
    <mergeCell ref="I22:K22"/>
    <mergeCell ref="A5:B5"/>
    <mergeCell ref="C5:E5"/>
    <mergeCell ref="F5:H5"/>
    <mergeCell ref="I5:K5"/>
  </mergeCells>
  <pageMargins left="0.7" right="0.7" top="0.75" bottom="0.75" header="0.3" footer="0.3"/>
  <pageSetup paperSize="9" scale="27" orientation="portrait" r:id="rId1"/>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C6" activePane="bottomRight" state="frozen"/>
      <selection pane="topRight" activeCell="B1" sqref="B1"/>
      <selection pane="bottomLeft" activeCell="A5" sqref="A5"/>
      <selection pane="bottomRight" activeCell="Q7" sqref="Q7"/>
    </sheetView>
  </sheetViews>
  <sheetFormatPr defaultColWidth="9.140625" defaultRowHeight="15"/>
  <cols>
    <col min="1" max="1" width="10.5703125" style="58" bestFit="1" customWidth="1"/>
    <col min="2" max="2" width="95" style="58" customWidth="1"/>
    <col min="3" max="3" width="14.85546875" style="58" bestFit="1" customWidth="1"/>
    <col min="4" max="4" width="11.5703125" style="58" customWidth="1"/>
    <col min="5" max="5" width="18.28515625" style="58" bestFit="1" customWidth="1"/>
    <col min="6" max="13" width="10.7109375" style="58" customWidth="1"/>
    <col min="14" max="14" width="31" style="58" bestFit="1" customWidth="1"/>
    <col min="15" max="16384" width="9.140625" style="11"/>
  </cols>
  <sheetData>
    <row r="1" spans="1:14">
      <c r="A1" s="5" t="s">
        <v>230</v>
      </c>
      <c r="B1" s="390" t="str">
        <f>'1. key ratios'!B1</f>
        <v>სს ”საქართველოს ბანკი”</v>
      </c>
    </row>
    <row r="2" spans="1:14">
      <c r="A2" s="58" t="s">
        <v>231</v>
      </c>
      <c r="B2" s="391">
        <f>'1. key ratios'!B2</f>
        <v>43281</v>
      </c>
    </row>
    <row r="4" spans="1:14" ht="15.75" thickBot="1">
      <c r="A4" s="2" t="s">
        <v>665</v>
      </c>
      <c r="B4" s="82" t="s">
        <v>82</v>
      </c>
    </row>
    <row r="5" spans="1:14" s="21" customFormat="1" ht="12.75">
      <c r="A5" s="152"/>
      <c r="B5" s="153"/>
      <c r="C5" s="154" t="s">
        <v>0</v>
      </c>
      <c r="D5" s="154" t="s">
        <v>1</v>
      </c>
      <c r="E5" s="154" t="s">
        <v>2</v>
      </c>
      <c r="F5" s="154" t="s">
        <v>3</v>
      </c>
      <c r="G5" s="154" t="s">
        <v>4</v>
      </c>
      <c r="H5" s="154" t="s">
        <v>9</v>
      </c>
      <c r="I5" s="154" t="s">
        <v>280</v>
      </c>
      <c r="J5" s="154" t="s">
        <v>281</v>
      </c>
      <c r="K5" s="154" t="s">
        <v>282</v>
      </c>
      <c r="L5" s="154" t="s">
        <v>283</v>
      </c>
      <c r="M5" s="154" t="s">
        <v>284</v>
      </c>
      <c r="N5" s="155" t="s">
        <v>285</v>
      </c>
    </row>
    <row r="6" spans="1:14" ht="45">
      <c r="A6" s="144"/>
      <c r="B6" s="88"/>
      <c r="C6" s="89" t="s">
        <v>92</v>
      </c>
      <c r="D6" s="90" t="s">
        <v>81</v>
      </c>
      <c r="E6" s="91" t="s">
        <v>91</v>
      </c>
      <c r="F6" s="92">
        <v>0</v>
      </c>
      <c r="G6" s="92">
        <v>0.2</v>
      </c>
      <c r="H6" s="92">
        <v>0.35</v>
      </c>
      <c r="I6" s="92">
        <v>0.5</v>
      </c>
      <c r="J6" s="92">
        <v>0.75</v>
      </c>
      <c r="K6" s="92">
        <v>1</v>
      </c>
      <c r="L6" s="92">
        <v>1.5</v>
      </c>
      <c r="M6" s="92">
        <v>2.5</v>
      </c>
      <c r="N6" s="145" t="s">
        <v>82</v>
      </c>
    </row>
    <row r="7" spans="1:14">
      <c r="A7" s="146">
        <v>1</v>
      </c>
      <c r="B7" s="93" t="s">
        <v>83</v>
      </c>
      <c r="C7" s="278">
        <f>SUM(C8:C13)</f>
        <v>161735706.56600001</v>
      </c>
      <c r="D7" s="88"/>
      <c r="E7" s="281">
        <f t="shared" ref="E7:M7" si="0">SUM(E8:E13)</f>
        <v>3234714.1313200002</v>
      </c>
      <c r="F7" s="278">
        <f>SUM(F8:F13)</f>
        <v>0</v>
      </c>
      <c r="G7" s="278">
        <f t="shared" si="0"/>
        <v>0</v>
      </c>
      <c r="H7" s="278">
        <f t="shared" si="0"/>
        <v>0</v>
      </c>
      <c r="I7" s="278">
        <f t="shared" si="0"/>
        <v>0</v>
      </c>
      <c r="J7" s="278">
        <f t="shared" si="0"/>
        <v>0</v>
      </c>
      <c r="K7" s="278">
        <f t="shared" si="0"/>
        <v>3234714.1313200002</v>
      </c>
      <c r="L7" s="278">
        <f t="shared" si="0"/>
        <v>0</v>
      </c>
      <c r="M7" s="278">
        <f t="shared" si="0"/>
        <v>0</v>
      </c>
      <c r="N7" s="147">
        <f>SUM(N8:N13)</f>
        <v>3234714.1313200002</v>
      </c>
    </row>
    <row r="8" spans="1:14">
      <c r="A8" s="146">
        <v>1.1000000000000001</v>
      </c>
      <c r="B8" s="94" t="s">
        <v>84</v>
      </c>
      <c r="C8" s="386">
        <v>161735706.56600001</v>
      </c>
      <c r="D8" s="95">
        <v>0.02</v>
      </c>
      <c r="E8" s="281">
        <f>C8*D8</f>
        <v>3234714.1313200002</v>
      </c>
      <c r="F8" s="279"/>
      <c r="G8" s="279"/>
      <c r="H8" s="279"/>
      <c r="I8" s="279"/>
      <c r="J8" s="279"/>
      <c r="K8" s="279">
        <f>E8</f>
        <v>3234714.1313200002</v>
      </c>
      <c r="L8" s="279"/>
      <c r="M8" s="279"/>
      <c r="N8" s="147">
        <f>SUMPRODUCT($F$6:$M$6,F8:M8)</f>
        <v>3234714.1313200002</v>
      </c>
    </row>
    <row r="9" spans="1:14">
      <c r="A9" s="146">
        <v>1.2</v>
      </c>
      <c r="B9" s="94" t="s">
        <v>85</v>
      </c>
      <c r="C9" s="386">
        <v>0</v>
      </c>
      <c r="D9" s="95">
        <v>0.05</v>
      </c>
      <c r="E9" s="281">
        <f>C9*D9</f>
        <v>0</v>
      </c>
      <c r="F9" s="279"/>
      <c r="G9" s="279"/>
      <c r="H9" s="279"/>
      <c r="I9" s="279"/>
      <c r="J9" s="279"/>
      <c r="K9" s="279"/>
      <c r="L9" s="279"/>
      <c r="M9" s="279"/>
      <c r="N9" s="147">
        <f t="shared" ref="N9:N12" si="1">SUMPRODUCT($F$6:$M$6,F9:M9)</f>
        <v>0</v>
      </c>
    </row>
    <row r="10" spans="1:14">
      <c r="A10" s="146">
        <v>1.3</v>
      </c>
      <c r="B10" s="94" t="s">
        <v>86</v>
      </c>
      <c r="C10" s="386">
        <v>0</v>
      </c>
      <c r="D10" s="95">
        <v>0.08</v>
      </c>
      <c r="E10" s="281">
        <f>C10*D10</f>
        <v>0</v>
      </c>
      <c r="F10" s="279"/>
      <c r="G10" s="279"/>
      <c r="H10" s="279"/>
      <c r="I10" s="279"/>
      <c r="J10" s="279"/>
      <c r="K10" s="279"/>
      <c r="L10" s="279"/>
      <c r="M10" s="279"/>
      <c r="N10" s="147">
        <f>SUMPRODUCT($F$6:$M$6,F10:M10)</f>
        <v>0</v>
      </c>
    </row>
    <row r="11" spans="1:14">
      <c r="A11" s="146">
        <v>1.4</v>
      </c>
      <c r="B11" s="94" t="s">
        <v>87</v>
      </c>
      <c r="C11" s="386">
        <v>0</v>
      </c>
      <c r="D11" s="95">
        <v>0.11</v>
      </c>
      <c r="E11" s="281">
        <f>C11*D11</f>
        <v>0</v>
      </c>
      <c r="F11" s="279"/>
      <c r="G11" s="279"/>
      <c r="H11" s="279"/>
      <c r="I11" s="279"/>
      <c r="J11" s="279"/>
      <c r="K11" s="279"/>
      <c r="L11" s="279"/>
      <c r="M11" s="279"/>
      <c r="N11" s="147">
        <f t="shared" si="1"/>
        <v>0</v>
      </c>
    </row>
    <row r="12" spans="1:14">
      <c r="A12" s="146">
        <v>1.5</v>
      </c>
      <c r="B12" s="94" t="s">
        <v>88</v>
      </c>
      <c r="C12" s="386">
        <v>0</v>
      </c>
      <c r="D12" s="95">
        <v>0.14000000000000001</v>
      </c>
      <c r="E12" s="281">
        <f>C12*D12</f>
        <v>0</v>
      </c>
      <c r="F12" s="279"/>
      <c r="G12" s="279"/>
      <c r="H12" s="279"/>
      <c r="I12" s="279"/>
      <c r="J12" s="279"/>
      <c r="K12" s="279"/>
      <c r="L12" s="279"/>
      <c r="M12" s="279"/>
      <c r="N12" s="147">
        <f t="shared" si="1"/>
        <v>0</v>
      </c>
    </row>
    <row r="13" spans="1:14">
      <c r="A13" s="146">
        <v>1.6</v>
      </c>
      <c r="B13" s="96" t="s">
        <v>89</v>
      </c>
      <c r="C13" s="386">
        <v>0</v>
      </c>
      <c r="D13" s="97"/>
      <c r="E13" s="279"/>
      <c r="F13" s="279"/>
      <c r="G13" s="279"/>
      <c r="H13" s="279"/>
      <c r="I13" s="279"/>
      <c r="J13" s="279"/>
      <c r="K13" s="279"/>
      <c r="L13" s="279"/>
      <c r="M13" s="279"/>
      <c r="N13" s="147">
        <f>SUMPRODUCT($F$6:$M$6,F13:M13)</f>
        <v>0</v>
      </c>
    </row>
    <row r="14" spans="1:14">
      <c r="A14" s="146">
        <v>2</v>
      </c>
      <c r="B14" s="98" t="s">
        <v>90</v>
      </c>
      <c r="C14" s="278">
        <f>SUM(C15:C20)</f>
        <v>1278670100</v>
      </c>
      <c r="D14" s="88"/>
      <c r="E14" s="281">
        <f t="shared" ref="E14:M14" si="2">SUM(E15:E20)</f>
        <v>25025201</v>
      </c>
      <c r="F14" s="279">
        <f t="shared" si="2"/>
        <v>0</v>
      </c>
      <c r="G14" s="279">
        <f t="shared" si="2"/>
        <v>0</v>
      </c>
      <c r="H14" s="279">
        <f t="shared" si="2"/>
        <v>0</v>
      </c>
      <c r="I14" s="279">
        <f>SUM(I15:I20)</f>
        <v>23799401</v>
      </c>
      <c r="J14" s="279">
        <f t="shared" si="2"/>
        <v>0</v>
      </c>
      <c r="K14" s="279">
        <f t="shared" si="2"/>
        <v>1225800</v>
      </c>
      <c r="L14" s="279">
        <f t="shared" si="2"/>
        <v>0</v>
      </c>
      <c r="M14" s="279">
        <f t="shared" si="2"/>
        <v>0</v>
      </c>
      <c r="N14" s="147">
        <f>SUM(N15:N20)</f>
        <v>13125500.5</v>
      </c>
    </row>
    <row r="15" spans="1:14">
      <c r="A15" s="146">
        <v>2.1</v>
      </c>
      <c r="B15" s="96" t="s">
        <v>84</v>
      </c>
      <c r="C15" s="279">
        <v>245160000</v>
      </c>
      <c r="D15" s="95">
        <v>5.0000000000000001E-3</v>
      </c>
      <c r="E15" s="281">
        <f>C15*D15</f>
        <v>1225800</v>
      </c>
      <c r="F15" s="279">
        <v>0</v>
      </c>
      <c r="G15" s="279">
        <v>0</v>
      </c>
      <c r="H15" s="279">
        <v>0</v>
      </c>
      <c r="I15" s="279">
        <v>0</v>
      </c>
      <c r="J15" s="279">
        <v>0</v>
      </c>
      <c r="K15" s="279">
        <v>1225800</v>
      </c>
      <c r="L15" s="279">
        <v>0</v>
      </c>
      <c r="M15" s="279">
        <v>0</v>
      </c>
      <c r="N15" s="147">
        <f>SUMPRODUCT($F$6:$M$6,F15:M15)</f>
        <v>1225800</v>
      </c>
    </row>
    <row r="16" spans="1:14">
      <c r="A16" s="146">
        <v>2.2000000000000002</v>
      </c>
      <c r="B16" s="96" t="s">
        <v>85</v>
      </c>
      <c r="C16" s="279">
        <v>502980100</v>
      </c>
      <c r="D16" s="95">
        <v>0.01</v>
      </c>
      <c r="E16" s="281">
        <f>C16*D16</f>
        <v>5029801</v>
      </c>
      <c r="F16" s="279">
        <v>0</v>
      </c>
      <c r="G16" s="279">
        <v>0</v>
      </c>
      <c r="H16" s="279">
        <v>0</v>
      </c>
      <c r="I16" s="279">
        <v>5029801</v>
      </c>
      <c r="J16" s="279">
        <v>0</v>
      </c>
      <c r="K16" s="279">
        <v>0</v>
      </c>
      <c r="L16" s="279">
        <v>0</v>
      </c>
      <c r="M16" s="279">
        <v>0</v>
      </c>
      <c r="N16" s="147">
        <f t="shared" ref="N16:N20" si="3">SUMPRODUCT($F$6:$M$6,F16:M16)</f>
        <v>2514900.5</v>
      </c>
    </row>
    <row r="17" spans="1:14">
      <c r="A17" s="146">
        <v>2.2999999999999998</v>
      </c>
      <c r="B17" s="96" t="s">
        <v>86</v>
      </c>
      <c r="C17" s="279">
        <v>0</v>
      </c>
      <c r="D17" s="95">
        <v>0.02</v>
      </c>
      <c r="E17" s="281">
        <f>C17*D17</f>
        <v>0</v>
      </c>
      <c r="F17" s="279">
        <v>0</v>
      </c>
      <c r="G17" s="279">
        <v>0</v>
      </c>
      <c r="H17" s="279">
        <v>0</v>
      </c>
      <c r="I17" s="279">
        <v>0</v>
      </c>
      <c r="J17" s="279">
        <v>0</v>
      </c>
      <c r="K17" s="279">
        <v>0</v>
      </c>
      <c r="L17" s="279">
        <v>0</v>
      </c>
      <c r="M17" s="279">
        <v>0</v>
      </c>
      <c r="N17" s="147">
        <f t="shared" si="3"/>
        <v>0</v>
      </c>
    </row>
    <row r="18" spans="1:14">
      <c r="A18" s="146">
        <v>2.4</v>
      </c>
      <c r="B18" s="96" t="s">
        <v>87</v>
      </c>
      <c r="C18" s="279">
        <v>245160000</v>
      </c>
      <c r="D18" s="95">
        <v>0.03</v>
      </c>
      <c r="E18" s="281">
        <f>C18*D18</f>
        <v>7354800</v>
      </c>
      <c r="F18" s="279">
        <v>0</v>
      </c>
      <c r="G18" s="279">
        <v>0</v>
      </c>
      <c r="H18" s="279">
        <v>0</v>
      </c>
      <c r="I18" s="279">
        <v>7354800</v>
      </c>
      <c r="J18" s="279">
        <v>0</v>
      </c>
      <c r="K18" s="279">
        <v>0</v>
      </c>
      <c r="L18" s="279">
        <v>0</v>
      </c>
      <c r="M18" s="279">
        <v>0</v>
      </c>
      <c r="N18" s="147">
        <f t="shared" si="3"/>
        <v>3677400</v>
      </c>
    </row>
    <row r="19" spans="1:14">
      <c r="A19" s="146">
        <v>2.5</v>
      </c>
      <c r="B19" s="96" t="s">
        <v>88</v>
      </c>
      <c r="C19" s="279">
        <v>285370000</v>
      </c>
      <c r="D19" s="95">
        <v>0.04</v>
      </c>
      <c r="E19" s="281">
        <f>C19*D19</f>
        <v>11414800</v>
      </c>
      <c r="F19" s="279">
        <v>0</v>
      </c>
      <c r="G19" s="279">
        <v>0</v>
      </c>
      <c r="H19" s="279">
        <v>0</v>
      </c>
      <c r="I19" s="279">
        <v>11414800</v>
      </c>
      <c r="J19" s="279">
        <v>0</v>
      </c>
      <c r="K19" s="279">
        <v>0</v>
      </c>
      <c r="L19" s="279">
        <v>0</v>
      </c>
      <c r="M19" s="279">
        <v>0</v>
      </c>
      <c r="N19" s="147">
        <f t="shared" si="3"/>
        <v>5707400</v>
      </c>
    </row>
    <row r="20" spans="1:14">
      <c r="A20" s="146">
        <v>2.6</v>
      </c>
      <c r="B20" s="96" t="s">
        <v>89</v>
      </c>
      <c r="C20" s="279">
        <v>0</v>
      </c>
      <c r="D20" s="97"/>
      <c r="E20" s="282"/>
      <c r="F20" s="279"/>
      <c r="G20" s="279"/>
      <c r="H20" s="279"/>
      <c r="I20" s="279"/>
      <c r="J20" s="279"/>
      <c r="K20" s="279"/>
      <c r="L20" s="279"/>
      <c r="M20" s="279"/>
      <c r="N20" s="147">
        <f t="shared" si="3"/>
        <v>0</v>
      </c>
    </row>
    <row r="21" spans="1:14" ht="15.75" thickBot="1">
      <c r="A21" s="148">
        <v>3</v>
      </c>
      <c r="B21" s="149" t="s">
        <v>73</v>
      </c>
      <c r="C21" s="280">
        <f>C14+C7</f>
        <v>1440405806.566</v>
      </c>
      <c r="D21" s="150"/>
      <c r="E21" s="283">
        <f>E14+E7</f>
        <v>28259915.13132</v>
      </c>
      <c r="F21" s="284">
        <f>F7+F14</f>
        <v>0</v>
      </c>
      <c r="G21" s="284">
        <f t="shared" ref="G21:L21" si="4">G7+G14</f>
        <v>0</v>
      </c>
      <c r="H21" s="284">
        <f t="shared" si="4"/>
        <v>0</v>
      </c>
      <c r="I21" s="284">
        <f t="shared" si="4"/>
        <v>23799401</v>
      </c>
      <c r="J21" s="284">
        <f t="shared" si="4"/>
        <v>0</v>
      </c>
      <c r="K21" s="284">
        <f t="shared" si="4"/>
        <v>4460514.1313199997</v>
      </c>
      <c r="L21" s="284">
        <f t="shared" si="4"/>
        <v>0</v>
      </c>
      <c r="M21" s="284">
        <f>M7+M14</f>
        <v>0</v>
      </c>
      <c r="N21" s="151">
        <f>N14+N7</f>
        <v>16360214.63132</v>
      </c>
    </row>
    <row r="22" spans="1:14">
      <c r="E22" s="285"/>
      <c r="F22" s="285"/>
      <c r="G22" s="285"/>
      <c r="H22" s="285"/>
      <c r="I22" s="285"/>
      <c r="J22" s="285"/>
      <c r="K22" s="285"/>
      <c r="L22" s="285"/>
      <c r="M22" s="28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3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115" zoomScaleNormal="115" workbookViewId="0">
      <selection activeCell="B37" sqref="B37:C37"/>
    </sheetView>
  </sheetViews>
  <sheetFormatPr defaultColWidth="43.5703125" defaultRowHeight="11.25"/>
  <cols>
    <col min="1" max="1" width="5.28515625" style="211" customWidth="1"/>
    <col min="2" max="2" width="66.140625" style="212" customWidth="1"/>
    <col min="3" max="3" width="131.42578125" style="213" customWidth="1"/>
    <col min="4" max="5" width="10.28515625" style="195" customWidth="1"/>
    <col min="6" max="16384" width="43.5703125" style="195"/>
  </cols>
  <sheetData>
    <row r="1" spans="1:3" ht="12.75" thickTop="1" thickBot="1">
      <c r="A1" s="579" t="s">
        <v>369</v>
      </c>
      <c r="B1" s="580"/>
      <c r="C1" s="581"/>
    </row>
    <row r="2" spans="1:3" ht="26.25" customHeight="1">
      <c r="A2" s="196"/>
      <c r="B2" s="582" t="s">
        <v>370</v>
      </c>
      <c r="C2" s="582"/>
    </row>
    <row r="3" spans="1:3" s="201" customFormat="1" ht="11.25" customHeight="1">
      <c r="A3" s="200"/>
      <c r="B3" s="582" t="s">
        <v>675</v>
      </c>
      <c r="C3" s="582"/>
    </row>
    <row r="4" spans="1:3" ht="12" customHeight="1" thickBot="1">
      <c r="A4" s="583" t="s">
        <v>679</v>
      </c>
      <c r="B4" s="584"/>
      <c r="C4" s="585"/>
    </row>
    <row r="5" spans="1:3" ht="12" thickTop="1">
      <c r="A5" s="197"/>
      <c r="B5" s="586" t="s">
        <v>371</v>
      </c>
      <c r="C5" s="587"/>
    </row>
    <row r="6" spans="1:3">
      <c r="A6" s="196"/>
      <c r="B6" s="588" t="s">
        <v>676</v>
      </c>
      <c r="C6" s="589"/>
    </row>
    <row r="7" spans="1:3">
      <c r="A7" s="196"/>
      <c r="B7" s="588" t="s">
        <v>372</v>
      </c>
      <c r="C7" s="589"/>
    </row>
    <row r="8" spans="1:3">
      <c r="A8" s="196"/>
      <c r="B8" s="588" t="s">
        <v>677</v>
      </c>
      <c r="C8" s="589"/>
    </row>
    <row r="9" spans="1:3">
      <c r="A9" s="196"/>
      <c r="B9" s="592" t="s">
        <v>678</v>
      </c>
      <c r="C9" s="593"/>
    </row>
    <row r="10" spans="1:3">
      <c r="A10" s="196"/>
      <c r="B10" s="590" t="s">
        <v>373</v>
      </c>
      <c r="C10" s="591" t="s">
        <v>373</v>
      </c>
    </row>
    <row r="11" spans="1:3">
      <c r="A11" s="196"/>
      <c r="B11" s="590" t="s">
        <v>374</v>
      </c>
      <c r="C11" s="591" t="s">
        <v>374</v>
      </c>
    </row>
    <row r="12" spans="1:3">
      <c r="A12" s="196"/>
      <c r="B12" s="590" t="s">
        <v>375</v>
      </c>
      <c r="C12" s="591" t="s">
        <v>375</v>
      </c>
    </row>
    <row r="13" spans="1:3">
      <c r="A13" s="196"/>
      <c r="B13" s="590" t="s">
        <v>376</v>
      </c>
      <c r="C13" s="591" t="s">
        <v>376</v>
      </c>
    </row>
    <row r="14" spans="1:3">
      <c r="A14" s="196"/>
      <c r="B14" s="590" t="s">
        <v>377</v>
      </c>
      <c r="C14" s="591" t="s">
        <v>377</v>
      </c>
    </row>
    <row r="15" spans="1:3" ht="21.75" customHeight="1">
      <c r="A15" s="196"/>
      <c r="B15" s="590" t="s">
        <v>378</v>
      </c>
      <c r="C15" s="591" t="s">
        <v>378</v>
      </c>
    </row>
    <row r="16" spans="1:3">
      <c r="A16" s="196"/>
      <c r="B16" s="590" t="s">
        <v>379</v>
      </c>
      <c r="C16" s="591" t="s">
        <v>380</v>
      </c>
    </row>
    <row r="17" spans="1:3">
      <c r="A17" s="196"/>
      <c r="B17" s="590" t="s">
        <v>381</v>
      </c>
      <c r="C17" s="591" t="s">
        <v>382</v>
      </c>
    </row>
    <row r="18" spans="1:3">
      <c r="A18" s="196"/>
      <c r="B18" s="590" t="s">
        <v>383</v>
      </c>
      <c r="C18" s="591" t="s">
        <v>384</v>
      </c>
    </row>
    <row r="19" spans="1:3">
      <c r="A19" s="196"/>
      <c r="B19" s="590" t="s">
        <v>385</v>
      </c>
      <c r="C19" s="591" t="s">
        <v>385</v>
      </c>
    </row>
    <row r="20" spans="1:3">
      <c r="A20" s="196"/>
      <c r="B20" s="590" t="s">
        <v>386</v>
      </c>
      <c r="C20" s="591" t="s">
        <v>386</v>
      </c>
    </row>
    <row r="21" spans="1:3">
      <c r="A21" s="196"/>
      <c r="B21" s="590" t="s">
        <v>387</v>
      </c>
      <c r="C21" s="591" t="s">
        <v>387</v>
      </c>
    </row>
    <row r="22" spans="1:3" ht="23.25" customHeight="1">
      <c r="A22" s="196"/>
      <c r="B22" s="590" t="s">
        <v>388</v>
      </c>
      <c r="C22" s="591" t="s">
        <v>389</v>
      </c>
    </row>
    <row r="23" spans="1:3">
      <c r="A23" s="196"/>
      <c r="B23" s="590" t="s">
        <v>390</v>
      </c>
      <c r="C23" s="591" t="s">
        <v>390</v>
      </c>
    </row>
    <row r="24" spans="1:3">
      <c r="A24" s="196"/>
      <c r="B24" s="590" t="s">
        <v>391</v>
      </c>
      <c r="C24" s="591" t="s">
        <v>392</v>
      </c>
    </row>
    <row r="25" spans="1:3" ht="12" thickBot="1">
      <c r="A25" s="198"/>
      <c r="B25" s="600" t="s">
        <v>393</v>
      </c>
      <c r="C25" s="601"/>
    </row>
    <row r="26" spans="1:3" ht="12.75" thickTop="1" thickBot="1">
      <c r="A26" s="583" t="s">
        <v>689</v>
      </c>
      <c r="B26" s="584"/>
      <c r="C26" s="585"/>
    </row>
    <row r="27" spans="1:3" ht="12.75" thickTop="1" thickBot="1">
      <c r="A27" s="199"/>
      <c r="B27" s="594" t="s">
        <v>394</v>
      </c>
      <c r="C27" s="595"/>
    </row>
    <row r="28" spans="1:3" ht="12.75" thickTop="1" thickBot="1">
      <c r="A28" s="583" t="s">
        <v>680</v>
      </c>
      <c r="B28" s="584"/>
      <c r="C28" s="585"/>
    </row>
    <row r="29" spans="1:3" ht="12" thickTop="1">
      <c r="A29" s="197"/>
      <c r="B29" s="596" t="s">
        <v>395</v>
      </c>
      <c r="C29" s="597" t="s">
        <v>396</v>
      </c>
    </row>
    <row r="30" spans="1:3">
      <c r="A30" s="196"/>
      <c r="B30" s="598" t="s">
        <v>397</v>
      </c>
      <c r="C30" s="599" t="s">
        <v>398</v>
      </c>
    </row>
    <row r="31" spans="1:3">
      <c r="A31" s="196"/>
      <c r="B31" s="598" t="s">
        <v>399</v>
      </c>
      <c r="C31" s="599" t="s">
        <v>400</v>
      </c>
    </row>
    <row r="32" spans="1:3">
      <c r="A32" s="196"/>
      <c r="B32" s="598" t="s">
        <v>401</v>
      </c>
      <c r="C32" s="599" t="s">
        <v>402</v>
      </c>
    </row>
    <row r="33" spans="1:3">
      <c r="A33" s="196"/>
      <c r="B33" s="598" t="s">
        <v>403</v>
      </c>
      <c r="C33" s="599" t="s">
        <v>404</v>
      </c>
    </row>
    <row r="34" spans="1:3">
      <c r="A34" s="196"/>
      <c r="B34" s="598" t="s">
        <v>405</v>
      </c>
      <c r="C34" s="599" t="s">
        <v>406</v>
      </c>
    </row>
    <row r="35" spans="1:3" ht="23.25" customHeight="1">
      <c r="A35" s="196"/>
      <c r="B35" s="598" t="s">
        <v>407</v>
      </c>
      <c r="C35" s="599" t="s">
        <v>408</v>
      </c>
    </row>
    <row r="36" spans="1:3" ht="24" customHeight="1">
      <c r="A36" s="196"/>
      <c r="B36" s="598" t="s">
        <v>409</v>
      </c>
      <c r="C36" s="599" t="s">
        <v>410</v>
      </c>
    </row>
    <row r="37" spans="1:3" ht="24.75" customHeight="1">
      <c r="A37" s="196"/>
      <c r="B37" s="598" t="s">
        <v>411</v>
      </c>
      <c r="C37" s="599" t="s">
        <v>412</v>
      </c>
    </row>
    <row r="38" spans="1:3" ht="23.25" customHeight="1">
      <c r="A38" s="196"/>
      <c r="B38" s="598" t="s">
        <v>681</v>
      </c>
      <c r="C38" s="599" t="s">
        <v>413</v>
      </c>
    </row>
    <row r="39" spans="1:3" ht="39.75" customHeight="1">
      <c r="A39" s="196"/>
      <c r="B39" s="590" t="s">
        <v>701</v>
      </c>
      <c r="C39" s="591" t="s">
        <v>414</v>
      </c>
    </row>
    <row r="40" spans="1:3" ht="12" customHeight="1">
      <c r="A40" s="196"/>
      <c r="B40" s="598" t="s">
        <v>415</v>
      </c>
      <c r="C40" s="599" t="s">
        <v>416</v>
      </c>
    </row>
    <row r="41" spans="1:3" ht="27" customHeight="1" thickBot="1">
      <c r="A41" s="198"/>
      <c r="B41" s="602" t="s">
        <v>417</v>
      </c>
      <c r="C41" s="603" t="s">
        <v>418</v>
      </c>
    </row>
    <row r="42" spans="1:3" ht="12.75" thickTop="1" thickBot="1">
      <c r="A42" s="583" t="s">
        <v>682</v>
      </c>
      <c r="B42" s="584"/>
      <c r="C42" s="585"/>
    </row>
    <row r="43" spans="1:3" ht="12" thickTop="1">
      <c r="A43" s="197"/>
      <c r="B43" s="586" t="s">
        <v>774</v>
      </c>
      <c r="C43" s="587" t="s">
        <v>419</v>
      </c>
    </row>
    <row r="44" spans="1:3">
      <c r="A44" s="196"/>
      <c r="B44" s="588" t="s">
        <v>773</v>
      </c>
      <c r="C44" s="589"/>
    </row>
    <row r="45" spans="1:3" ht="23.25" customHeight="1" thickBot="1">
      <c r="A45" s="198"/>
      <c r="B45" s="604" t="s">
        <v>420</v>
      </c>
      <c r="C45" s="605" t="s">
        <v>421</v>
      </c>
    </row>
    <row r="46" spans="1:3" ht="11.25" customHeight="1" thickTop="1" thickBot="1">
      <c r="A46" s="583" t="s">
        <v>683</v>
      </c>
      <c r="B46" s="584"/>
      <c r="C46" s="585"/>
    </row>
    <row r="47" spans="1:3" ht="26.25" customHeight="1" thickTop="1">
      <c r="A47" s="196"/>
      <c r="B47" s="588" t="s">
        <v>684</v>
      </c>
      <c r="C47" s="589"/>
    </row>
    <row r="48" spans="1:3" ht="12" thickBot="1">
      <c r="A48" s="583" t="s">
        <v>685</v>
      </c>
      <c r="B48" s="584"/>
      <c r="C48" s="585"/>
    </row>
    <row r="49" spans="1:3" ht="12" thickTop="1">
      <c r="A49" s="197"/>
      <c r="B49" s="586" t="s">
        <v>422</v>
      </c>
      <c r="C49" s="587" t="s">
        <v>422</v>
      </c>
    </row>
    <row r="50" spans="1:3" ht="11.25" customHeight="1">
      <c r="A50" s="196"/>
      <c r="B50" s="588" t="s">
        <v>423</v>
      </c>
      <c r="C50" s="589" t="s">
        <v>423</v>
      </c>
    </row>
    <row r="51" spans="1:3">
      <c r="A51" s="196"/>
      <c r="B51" s="588" t="s">
        <v>424</v>
      </c>
      <c r="C51" s="589" t="s">
        <v>424</v>
      </c>
    </row>
    <row r="52" spans="1:3" ht="11.25" customHeight="1">
      <c r="A52" s="196"/>
      <c r="B52" s="588" t="s">
        <v>801</v>
      </c>
      <c r="C52" s="589" t="s">
        <v>425</v>
      </c>
    </row>
    <row r="53" spans="1:3" ht="33.6" customHeight="1">
      <c r="A53" s="196"/>
      <c r="B53" s="588" t="s">
        <v>426</v>
      </c>
      <c r="C53" s="589" t="s">
        <v>426</v>
      </c>
    </row>
    <row r="54" spans="1:3" ht="11.25" customHeight="1">
      <c r="A54" s="196"/>
      <c r="B54" s="588" t="s">
        <v>794</v>
      </c>
      <c r="C54" s="589" t="s">
        <v>427</v>
      </c>
    </row>
    <row r="55" spans="1:3" ht="11.25" customHeight="1" thickBot="1">
      <c r="A55" s="583" t="s">
        <v>686</v>
      </c>
      <c r="B55" s="584"/>
      <c r="C55" s="585"/>
    </row>
    <row r="56" spans="1:3" ht="12" thickTop="1">
      <c r="A56" s="197"/>
      <c r="B56" s="586" t="s">
        <v>422</v>
      </c>
      <c r="C56" s="587" t="s">
        <v>422</v>
      </c>
    </row>
    <row r="57" spans="1:3">
      <c r="A57" s="196"/>
      <c r="B57" s="588" t="s">
        <v>428</v>
      </c>
      <c r="C57" s="589" t="s">
        <v>428</v>
      </c>
    </row>
    <row r="58" spans="1:3">
      <c r="A58" s="196"/>
      <c r="B58" s="588" t="s">
        <v>697</v>
      </c>
      <c r="C58" s="589" t="s">
        <v>429</v>
      </c>
    </row>
    <row r="59" spans="1:3">
      <c r="A59" s="196"/>
      <c r="B59" s="588" t="s">
        <v>430</v>
      </c>
      <c r="C59" s="589" t="s">
        <v>430</v>
      </c>
    </row>
    <row r="60" spans="1:3">
      <c r="A60" s="196"/>
      <c r="B60" s="588" t="s">
        <v>431</v>
      </c>
      <c r="C60" s="589" t="s">
        <v>431</v>
      </c>
    </row>
    <row r="61" spans="1:3">
      <c r="A61" s="196"/>
      <c r="B61" s="588" t="s">
        <v>432</v>
      </c>
      <c r="C61" s="589" t="s">
        <v>432</v>
      </c>
    </row>
    <row r="62" spans="1:3">
      <c r="A62" s="196"/>
      <c r="B62" s="588" t="s">
        <v>698</v>
      </c>
      <c r="C62" s="589" t="s">
        <v>433</v>
      </c>
    </row>
    <row r="63" spans="1:3">
      <c r="A63" s="196"/>
      <c r="B63" s="588" t="s">
        <v>434</v>
      </c>
      <c r="C63" s="589" t="s">
        <v>434</v>
      </c>
    </row>
    <row r="64" spans="1:3" ht="12" thickBot="1">
      <c r="A64" s="198"/>
      <c r="B64" s="604" t="s">
        <v>435</v>
      </c>
      <c r="C64" s="605" t="s">
        <v>435</v>
      </c>
    </row>
    <row r="65" spans="1:3" ht="11.25" customHeight="1" thickTop="1">
      <c r="A65" s="606" t="s">
        <v>687</v>
      </c>
      <c r="B65" s="607"/>
      <c r="C65" s="608"/>
    </row>
    <row r="66" spans="1:3" ht="12" thickBot="1">
      <c r="A66" s="198"/>
      <c r="B66" s="604" t="s">
        <v>436</v>
      </c>
      <c r="C66" s="605" t="s">
        <v>436</v>
      </c>
    </row>
    <row r="67" spans="1:3" ht="11.25" customHeight="1" thickTop="1" thickBot="1">
      <c r="A67" s="583" t="s">
        <v>688</v>
      </c>
      <c r="B67" s="584"/>
      <c r="C67" s="585"/>
    </row>
    <row r="68" spans="1:3" ht="12" thickTop="1">
      <c r="A68" s="197"/>
      <c r="B68" s="586" t="s">
        <v>437</v>
      </c>
      <c r="C68" s="587" t="s">
        <v>437</v>
      </c>
    </row>
    <row r="69" spans="1:3">
      <c r="A69" s="196"/>
      <c r="B69" s="588" t="s">
        <v>438</v>
      </c>
      <c r="C69" s="589" t="s">
        <v>438</v>
      </c>
    </row>
    <row r="70" spans="1:3">
      <c r="A70" s="196"/>
      <c r="B70" s="588" t="s">
        <v>439</v>
      </c>
      <c r="C70" s="589" t="s">
        <v>439</v>
      </c>
    </row>
    <row r="71" spans="1:3" ht="38.25" customHeight="1">
      <c r="A71" s="196"/>
      <c r="B71" s="609" t="s">
        <v>700</v>
      </c>
      <c r="C71" s="610" t="s">
        <v>440</v>
      </c>
    </row>
    <row r="72" spans="1:3" ht="33.75" customHeight="1">
      <c r="A72" s="196"/>
      <c r="B72" s="609" t="s">
        <v>703</v>
      </c>
      <c r="C72" s="610" t="s">
        <v>441</v>
      </c>
    </row>
    <row r="73" spans="1:3" ht="15.75" customHeight="1">
      <c r="A73" s="196"/>
      <c r="B73" s="609" t="s">
        <v>699</v>
      </c>
      <c r="C73" s="610" t="s">
        <v>442</v>
      </c>
    </row>
    <row r="74" spans="1:3">
      <c r="A74" s="196"/>
      <c r="B74" s="588" t="s">
        <v>443</v>
      </c>
      <c r="C74" s="589" t="s">
        <v>443</v>
      </c>
    </row>
    <row r="75" spans="1:3" ht="12" thickBot="1">
      <c r="A75" s="198"/>
      <c r="B75" s="604" t="s">
        <v>444</v>
      </c>
      <c r="C75" s="605" t="s">
        <v>444</v>
      </c>
    </row>
    <row r="76" spans="1:3" ht="12" thickTop="1">
      <c r="A76" s="606" t="s">
        <v>777</v>
      </c>
      <c r="B76" s="607"/>
      <c r="C76" s="608"/>
    </row>
    <row r="77" spans="1:3">
      <c r="A77" s="196"/>
      <c r="B77" s="588" t="s">
        <v>436</v>
      </c>
      <c r="C77" s="589"/>
    </row>
    <row r="78" spans="1:3">
      <c r="A78" s="196"/>
      <c r="B78" s="588" t="s">
        <v>775</v>
      </c>
      <c r="C78" s="589"/>
    </row>
    <row r="79" spans="1:3">
      <c r="A79" s="196"/>
      <c r="B79" s="588" t="s">
        <v>776</v>
      </c>
      <c r="C79" s="589"/>
    </row>
    <row r="80" spans="1:3">
      <c r="A80" s="606" t="s">
        <v>778</v>
      </c>
      <c r="B80" s="607"/>
      <c r="C80" s="608"/>
    </row>
    <row r="81" spans="1:3">
      <c r="A81" s="196"/>
      <c r="B81" s="588" t="s">
        <v>436</v>
      </c>
      <c r="C81" s="589"/>
    </row>
    <row r="82" spans="1:3">
      <c r="A82" s="196"/>
      <c r="B82" s="588" t="s">
        <v>779</v>
      </c>
      <c r="C82" s="589"/>
    </row>
    <row r="83" spans="1:3" ht="76.5" customHeight="1">
      <c r="A83" s="196"/>
      <c r="B83" s="588" t="s">
        <v>793</v>
      </c>
      <c r="C83" s="589"/>
    </row>
    <row r="84" spans="1:3" ht="53.25" customHeight="1">
      <c r="A84" s="196"/>
      <c r="B84" s="588" t="s">
        <v>792</v>
      </c>
      <c r="C84" s="589"/>
    </row>
    <row r="85" spans="1:3">
      <c r="A85" s="196"/>
      <c r="B85" s="588" t="s">
        <v>780</v>
      </c>
      <c r="C85" s="589"/>
    </row>
    <row r="86" spans="1:3">
      <c r="A86" s="196"/>
      <c r="B86" s="588" t="s">
        <v>781</v>
      </c>
      <c r="C86" s="589"/>
    </row>
    <row r="87" spans="1:3">
      <c r="A87" s="196"/>
      <c r="B87" s="588" t="s">
        <v>782</v>
      </c>
      <c r="C87" s="589"/>
    </row>
    <row r="88" spans="1:3">
      <c r="A88" s="606" t="s">
        <v>783</v>
      </c>
      <c r="B88" s="607"/>
      <c r="C88" s="608"/>
    </row>
    <row r="89" spans="1:3">
      <c r="A89" s="196"/>
      <c r="B89" s="588" t="s">
        <v>436</v>
      </c>
      <c r="C89" s="589"/>
    </row>
    <row r="90" spans="1:3">
      <c r="A90" s="196"/>
      <c r="B90" s="588" t="s">
        <v>785</v>
      </c>
      <c r="C90" s="589"/>
    </row>
    <row r="91" spans="1:3" ht="12" customHeight="1">
      <c r="A91" s="196"/>
      <c r="B91" s="588" t="s">
        <v>786</v>
      </c>
      <c r="C91" s="589"/>
    </row>
    <row r="92" spans="1:3">
      <c r="A92" s="196"/>
      <c r="B92" s="588" t="s">
        <v>787</v>
      </c>
      <c r="C92" s="589"/>
    </row>
    <row r="93" spans="1:3" ht="24.75" customHeight="1">
      <c r="A93" s="196"/>
      <c r="B93" s="636" t="s">
        <v>829</v>
      </c>
      <c r="C93" s="637"/>
    </row>
    <row r="94" spans="1:3" ht="24" customHeight="1">
      <c r="A94" s="196"/>
      <c r="B94" s="636" t="s">
        <v>830</v>
      </c>
      <c r="C94" s="637"/>
    </row>
    <row r="95" spans="1:3" ht="13.5" customHeight="1">
      <c r="A95" s="196"/>
      <c r="B95" s="598" t="s">
        <v>788</v>
      </c>
      <c r="C95" s="599"/>
    </row>
    <row r="96" spans="1:3" ht="11.25" customHeight="1" thickBot="1">
      <c r="A96" s="616" t="s">
        <v>825</v>
      </c>
      <c r="B96" s="617"/>
      <c r="C96" s="618"/>
    </row>
    <row r="97" spans="1:3" ht="12.75" thickTop="1" thickBot="1">
      <c r="A97" s="578" t="s">
        <v>537</v>
      </c>
      <c r="B97" s="578"/>
      <c r="C97" s="578"/>
    </row>
    <row r="98" spans="1:3">
      <c r="A98" s="320">
        <v>2</v>
      </c>
      <c r="B98" s="317" t="s">
        <v>805</v>
      </c>
      <c r="C98" s="317" t="s">
        <v>826</v>
      </c>
    </row>
    <row r="99" spans="1:3">
      <c r="A99" s="208">
        <v>3</v>
      </c>
      <c r="B99" s="318" t="s">
        <v>806</v>
      </c>
      <c r="C99" s="319" t="s">
        <v>827</v>
      </c>
    </row>
    <row r="100" spans="1:3">
      <c r="A100" s="208">
        <v>4</v>
      </c>
      <c r="B100" s="318" t="s">
        <v>807</v>
      </c>
      <c r="C100" s="319" t="s">
        <v>831</v>
      </c>
    </row>
    <row r="101" spans="1:3" ht="11.25" customHeight="1">
      <c r="A101" s="208">
        <v>5</v>
      </c>
      <c r="B101" s="318" t="s">
        <v>808</v>
      </c>
      <c r="C101" s="319" t="s">
        <v>828</v>
      </c>
    </row>
    <row r="102" spans="1:3" ht="12" customHeight="1">
      <c r="A102" s="208">
        <v>6</v>
      </c>
      <c r="B102" s="318" t="s">
        <v>823</v>
      </c>
      <c r="C102" s="319" t="s">
        <v>809</v>
      </c>
    </row>
    <row r="103" spans="1:3" ht="12" customHeight="1">
      <c r="A103" s="208">
        <v>7</v>
      </c>
      <c r="B103" s="318" t="s">
        <v>810</v>
      </c>
      <c r="C103" s="319" t="s">
        <v>824</v>
      </c>
    </row>
    <row r="104" spans="1:3">
      <c r="A104" s="208">
        <v>8</v>
      </c>
      <c r="B104" s="318" t="s">
        <v>815</v>
      </c>
      <c r="C104" s="319" t="s">
        <v>835</v>
      </c>
    </row>
    <row r="105" spans="1:3" ht="11.25" customHeight="1">
      <c r="A105" s="606" t="s">
        <v>789</v>
      </c>
      <c r="B105" s="607"/>
      <c r="C105" s="608"/>
    </row>
    <row r="106" spans="1:3" ht="27.6" customHeight="1">
      <c r="A106" s="196"/>
      <c r="B106" s="619" t="s">
        <v>436</v>
      </c>
      <c r="C106" s="620"/>
    </row>
    <row r="107" spans="1:3" ht="12" thickBot="1">
      <c r="A107" s="611" t="s">
        <v>690</v>
      </c>
      <c r="B107" s="612"/>
      <c r="C107" s="613"/>
    </row>
    <row r="108" spans="1:3" ht="24" customHeight="1" thickTop="1" thickBot="1">
      <c r="A108" s="579" t="s">
        <v>369</v>
      </c>
      <c r="B108" s="580"/>
      <c r="C108" s="581"/>
    </row>
    <row r="109" spans="1:3">
      <c r="A109" s="200" t="s">
        <v>445</v>
      </c>
      <c r="B109" s="614" t="s">
        <v>446</v>
      </c>
      <c r="C109" s="615"/>
    </row>
    <row r="110" spans="1:3">
      <c r="A110" s="202" t="s">
        <v>447</v>
      </c>
      <c r="B110" s="624" t="s">
        <v>448</v>
      </c>
      <c r="C110" s="625"/>
    </row>
    <row r="111" spans="1:3">
      <c r="A111" s="200" t="s">
        <v>449</v>
      </c>
      <c r="B111" s="626" t="s">
        <v>450</v>
      </c>
      <c r="C111" s="626"/>
    </row>
    <row r="112" spans="1:3">
      <c r="A112" s="202" t="s">
        <v>451</v>
      </c>
      <c r="B112" s="624" t="s">
        <v>452</v>
      </c>
      <c r="C112" s="625"/>
    </row>
    <row r="113" spans="1:3" ht="12" thickBot="1">
      <c r="A113" s="222" t="s">
        <v>453</v>
      </c>
      <c r="B113" s="627" t="s">
        <v>454</v>
      </c>
      <c r="C113" s="627"/>
    </row>
    <row r="114" spans="1:3" ht="12" thickBot="1">
      <c r="A114" s="628" t="s">
        <v>690</v>
      </c>
      <c r="B114" s="629"/>
      <c r="C114" s="630"/>
    </row>
    <row r="115" spans="1:3" ht="12.75" thickTop="1" thickBot="1">
      <c r="A115" s="631" t="s">
        <v>455</v>
      </c>
      <c r="B115" s="631"/>
      <c r="C115" s="631"/>
    </row>
    <row r="116" spans="1:3">
      <c r="A116" s="200">
        <v>1</v>
      </c>
      <c r="B116" s="203" t="s">
        <v>94</v>
      </c>
      <c r="C116" s="204" t="s">
        <v>456</v>
      </c>
    </row>
    <row r="117" spans="1:3">
      <c r="A117" s="200">
        <v>2</v>
      </c>
      <c r="B117" s="203" t="s">
        <v>95</v>
      </c>
      <c r="C117" s="204" t="s">
        <v>95</v>
      </c>
    </row>
    <row r="118" spans="1:3">
      <c r="A118" s="200">
        <v>3</v>
      </c>
      <c r="B118" s="203" t="s">
        <v>96</v>
      </c>
      <c r="C118" s="205" t="s">
        <v>457</v>
      </c>
    </row>
    <row r="119" spans="1:3" ht="33.75">
      <c r="A119" s="200">
        <v>4</v>
      </c>
      <c r="B119" s="203" t="s">
        <v>97</v>
      </c>
      <c r="C119" s="205" t="s">
        <v>666</v>
      </c>
    </row>
    <row r="120" spans="1:3">
      <c r="A120" s="200">
        <v>5</v>
      </c>
      <c r="B120" s="203" t="s">
        <v>98</v>
      </c>
      <c r="C120" s="205" t="s">
        <v>458</v>
      </c>
    </row>
    <row r="121" spans="1:3">
      <c r="A121" s="200">
        <v>5.0999999999999996</v>
      </c>
      <c r="B121" s="203" t="s">
        <v>459</v>
      </c>
      <c r="C121" s="204" t="s">
        <v>460</v>
      </c>
    </row>
    <row r="122" spans="1:3">
      <c r="A122" s="200">
        <v>5.2</v>
      </c>
      <c r="B122" s="203" t="s">
        <v>461</v>
      </c>
      <c r="C122" s="204" t="s">
        <v>462</v>
      </c>
    </row>
    <row r="123" spans="1:3">
      <c r="A123" s="200">
        <v>6</v>
      </c>
      <c r="B123" s="203" t="s">
        <v>99</v>
      </c>
      <c r="C123" s="205" t="s">
        <v>463</v>
      </c>
    </row>
    <row r="124" spans="1:3">
      <c r="A124" s="200">
        <v>7</v>
      </c>
      <c r="B124" s="203" t="s">
        <v>100</v>
      </c>
      <c r="C124" s="205" t="s">
        <v>464</v>
      </c>
    </row>
    <row r="125" spans="1:3" ht="22.5">
      <c r="A125" s="200">
        <v>8</v>
      </c>
      <c r="B125" s="203" t="s">
        <v>101</v>
      </c>
      <c r="C125" s="205" t="s">
        <v>465</v>
      </c>
    </row>
    <row r="126" spans="1:3">
      <c r="A126" s="200">
        <v>9</v>
      </c>
      <c r="B126" s="203" t="s">
        <v>102</v>
      </c>
      <c r="C126" s="205" t="s">
        <v>466</v>
      </c>
    </row>
    <row r="127" spans="1:3" ht="22.5">
      <c r="A127" s="200">
        <v>10</v>
      </c>
      <c r="B127" s="203" t="s">
        <v>467</v>
      </c>
      <c r="C127" s="205" t="s">
        <v>468</v>
      </c>
    </row>
    <row r="128" spans="1:3" ht="22.5">
      <c r="A128" s="200">
        <v>11</v>
      </c>
      <c r="B128" s="203" t="s">
        <v>103</v>
      </c>
      <c r="C128" s="205" t="s">
        <v>469</v>
      </c>
    </row>
    <row r="129" spans="1:3">
      <c r="A129" s="200">
        <v>12</v>
      </c>
      <c r="B129" s="203" t="s">
        <v>104</v>
      </c>
      <c r="C129" s="205" t="s">
        <v>470</v>
      </c>
    </row>
    <row r="130" spans="1:3">
      <c r="A130" s="200">
        <v>13</v>
      </c>
      <c r="B130" s="203" t="s">
        <v>471</v>
      </c>
      <c r="C130" s="205" t="s">
        <v>472</v>
      </c>
    </row>
    <row r="131" spans="1:3">
      <c r="A131" s="200">
        <v>14</v>
      </c>
      <c r="B131" s="203" t="s">
        <v>105</v>
      </c>
      <c r="C131" s="205" t="s">
        <v>473</v>
      </c>
    </row>
    <row r="132" spans="1:3">
      <c r="A132" s="200">
        <v>15</v>
      </c>
      <c r="B132" s="203" t="s">
        <v>106</v>
      </c>
      <c r="C132" s="205" t="s">
        <v>474</v>
      </c>
    </row>
    <row r="133" spans="1:3">
      <c r="A133" s="200">
        <v>16</v>
      </c>
      <c r="B133" s="203" t="s">
        <v>107</v>
      </c>
      <c r="C133" s="205" t="s">
        <v>475</v>
      </c>
    </row>
    <row r="134" spans="1:3">
      <c r="A134" s="200">
        <v>17</v>
      </c>
      <c r="B134" s="203" t="s">
        <v>108</v>
      </c>
      <c r="C134" s="205" t="s">
        <v>476</v>
      </c>
    </row>
    <row r="135" spans="1:3">
      <c r="A135" s="200">
        <v>18</v>
      </c>
      <c r="B135" s="203" t="s">
        <v>109</v>
      </c>
      <c r="C135" s="205" t="s">
        <v>667</v>
      </c>
    </row>
    <row r="136" spans="1:3" ht="22.5">
      <c r="A136" s="200">
        <v>19</v>
      </c>
      <c r="B136" s="203" t="s">
        <v>668</v>
      </c>
      <c r="C136" s="205" t="s">
        <v>669</v>
      </c>
    </row>
    <row r="137" spans="1:3" ht="22.5">
      <c r="A137" s="200">
        <v>20</v>
      </c>
      <c r="B137" s="203" t="s">
        <v>110</v>
      </c>
      <c r="C137" s="205" t="s">
        <v>670</v>
      </c>
    </row>
    <row r="138" spans="1:3">
      <c r="A138" s="200">
        <v>21</v>
      </c>
      <c r="B138" s="203" t="s">
        <v>111</v>
      </c>
      <c r="C138" s="205" t="s">
        <v>477</v>
      </c>
    </row>
    <row r="139" spans="1:3">
      <c r="A139" s="200">
        <v>22</v>
      </c>
      <c r="B139" s="203" t="s">
        <v>112</v>
      </c>
      <c r="C139" s="205" t="s">
        <v>671</v>
      </c>
    </row>
    <row r="140" spans="1:3">
      <c r="A140" s="200">
        <v>23</v>
      </c>
      <c r="B140" s="203" t="s">
        <v>113</v>
      </c>
      <c r="C140" s="205" t="s">
        <v>478</v>
      </c>
    </row>
    <row r="141" spans="1:3">
      <c r="A141" s="200">
        <v>24</v>
      </c>
      <c r="B141" s="203" t="s">
        <v>114</v>
      </c>
      <c r="C141" s="205" t="s">
        <v>479</v>
      </c>
    </row>
    <row r="142" spans="1:3" ht="22.5">
      <c r="A142" s="200">
        <v>25</v>
      </c>
      <c r="B142" s="203" t="s">
        <v>115</v>
      </c>
      <c r="C142" s="205" t="s">
        <v>480</v>
      </c>
    </row>
    <row r="143" spans="1:3" ht="33.75">
      <c r="A143" s="200">
        <v>26</v>
      </c>
      <c r="B143" s="203" t="s">
        <v>116</v>
      </c>
      <c r="C143" s="205" t="s">
        <v>481</v>
      </c>
    </row>
    <row r="144" spans="1:3">
      <c r="A144" s="200">
        <v>27</v>
      </c>
      <c r="B144" s="203" t="s">
        <v>482</v>
      </c>
      <c r="C144" s="205" t="s">
        <v>483</v>
      </c>
    </row>
    <row r="145" spans="1:3" ht="22.5">
      <c r="A145" s="200">
        <v>28</v>
      </c>
      <c r="B145" s="203" t="s">
        <v>123</v>
      </c>
      <c r="C145" s="205" t="s">
        <v>484</v>
      </c>
    </row>
    <row r="146" spans="1:3">
      <c r="A146" s="200">
        <v>29</v>
      </c>
      <c r="B146" s="203" t="s">
        <v>117</v>
      </c>
      <c r="C146" s="223" t="s">
        <v>485</v>
      </c>
    </row>
    <row r="147" spans="1:3">
      <c r="A147" s="200">
        <v>30</v>
      </c>
      <c r="B147" s="203" t="s">
        <v>118</v>
      </c>
      <c r="C147" s="223" t="s">
        <v>486</v>
      </c>
    </row>
    <row r="148" spans="1:3" ht="32.25" customHeight="1">
      <c r="A148" s="200">
        <v>31</v>
      </c>
      <c r="B148" s="203" t="s">
        <v>487</v>
      </c>
      <c r="C148" s="223" t="s">
        <v>488</v>
      </c>
    </row>
    <row r="149" spans="1:3">
      <c r="A149" s="200">
        <v>31.1</v>
      </c>
      <c r="B149" s="203" t="s">
        <v>489</v>
      </c>
      <c r="C149" s="206" t="s">
        <v>490</v>
      </c>
    </row>
    <row r="150" spans="1:3" ht="33.75">
      <c r="A150" s="200" t="s">
        <v>491</v>
      </c>
      <c r="B150" s="203" t="s">
        <v>704</v>
      </c>
      <c r="C150" s="231" t="s">
        <v>714</v>
      </c>
    </row>
    <row r="151" spans="1:3">
      <c r="A151" s="200">
        <v>31.2</v>
      </c>
      <c r="B151" s="203" t="s">
        <v>492</v>
      </c>
      <c r="C151" s="231" t="s">
        <v>493</v>
      </c>
    </row>
    <row r="152" spans="1:3">
      <c r="A152" s="200" t="s">
        <v>494</v>
      </c>
      <c r="B152" s="203" t="s">
        <v>704</v>
      </c>
      <c r="C152" s="231" t="s">
        <v>705</v>
      </c>
    </row>
    <row r="153" spans="1:3" ht="33.75">
      <c r="A153" s="200">
        <v>32</v>
      </c>
      <c r="B153" s="227" t="s">
        <v>495</v>
      </c>
      <c r="C153" s="231" t="s">
        <v>706</v>
      </c>
    </row>
    <row r="154" spans="1:3">
      <c r="A154" s="200">
        <v>33</v>
      </c>
      <c r="B154" s="203" t="s">
        <v>119</v>
      </c>
      <c r="C154" s="231" t="s">
        <v>496</v>
      </c>
    </row>
    <row r="155" spans="1:3">
      <c r="A155" s="200">
        <v>34</v>
      </c>
      <c r="B155" s="229" t="s">
        <v>120</v>
      </c>
      <c r="C155" s="231" t="s">
        <v>497</v>
      </c>
    </row>
    <row r="156" spans="1:3">
      <c r="A156" s="200">
        <v>35</v>
      </c>
      <c r="B156" s="229" t="s">
        <v>121</v>
      </c>
      <c r="C156" s="231" t="s">
        <v>498</v>
      </c>
    </row>
    <row r="157" spans="1:3">
      <c r="A157" s="216" t="s">
        <v>715</v>
      </c>
      <c r="B157" s="229" t="s">
        <v>128</v>
      </c>
      <c r="C157" s="231" t="s">
        <v>743</v>
      </c>
    </row>
    <row r="158" spans="1:3">
      <c r="A158" s="216">
        <v>36.1</v>
      </c>
      <c r="B158" s="229" t="s">
        <v>499</v>
      </c>
      <c r="C158" s="231" t="s">
        <v>500</v>
      </c>
    </row>
    <row r="159" spans="1:3" ht="22.5">
      <c r="A159" s="216" t="s">
        <v>716</v>
      </c>
      <c r="B159" s="229" t="s">
        <v>704</v>
      </c>
      <c r="C159" s="206" t="s">
        <v>707</v>
      </c>
    </row>
    <row r="160" spans="1:3" ht="22.5">
      <c r="A160" s="216">
        <v>36.200000000000003</v>
      </c>
      <c r="B160" s="230" t="s">
        <v>752</v>
      </c>
      <c r="C160" s="206" t="s">
        <v>744</v>
      </c>
    </row>
    <row r="161" spans="1:3" ht="22.5">
      <c r="A161" s="216" t="s">
        <v>717</v>
      </c>
      <c r="B161" s="229" t="s">
        <v>704</v>
      </c>
      <c r="C161" s="206" t="s">
        <v>745</v>
      </c>
    </row>
    <row r="162" spans="1:3" ht="22.5">
      <c r="A162" s="216">
        <v>36.299999999999997</v>
      </c>
      <c r="B162" s="230" t="s">
        <v>753</v>
      </c>
      <c r="C162" s="206" t="s">
        <v>746</v>
      </c>
    </row>
    <row r="163" spans="1:3" ht="22.5">
      <c r="A163" s="216" t="s">
        <v>718</v>
      </c>
      <c r="B163" s="229" t="s">
        <v>704</v>
      </c>
      <c r="C163" s="206" t="s">
        <v>747</v>
      </c>
    </row>
    <row r="164" spans="1:3">
      <c r="A164" s="216" t="s">
        <v>719</v>
      </c>
      <c r="B164" s="229" t="s">
        <v>122</v>
      </c>
      <c r="C164" s="228" t="s">
        <v>748</v>
      </c>
    </row>
    <row r="165" spans="1:3">
      <c r="A165" s="216" t="s">
        <v>720</v>
      </c>
      <c r="B165" s="229" t="s">
        <v>704</v>
      </c>
      <c r="C165" s="228" t="s">
        <v>749</v>
      </c>
    </row>
    <row r="166" spans="1:3">
      <c r="A166" s="214">
        <v>37</v>
      </c>
      <c r="B166" s="229" t="s">
        <v>503</v>
      </c>
      <c r="C166" s="206" t="s">
        <v>504</v>
      </c>
    </row>
    <row r="167" spans="1:3">
      <c r="A167" s="214">
        <v>37.1</v>
      </c>
      <c r="B167" s="229" t="s">
        <v>505</v>
      </c>
      <c r="C167" s="206" t="s">
        <v>506</v>
      </c>
    </row>
    <row r="168" spans="1:3">
      <c r="A168" s="215" t="s">
        <v>501</v>
      </c>
      <c r="B168" s="229" t="s">
        <v>704</v>
      </c>
      <c r="C168" s="206" t="s">
        <v>708</v>
      </c>
    </row>
    <row r="169" spans="1:3">
      <c r="A169" s="214">
        <v>37.200000000000003</v>
      </c>
      <c r="B169" s="229" t="s">
        <v>508</v>
      </c>
      <c r="C169" s="206" t="s">
        <v>509</v>
      </c>
    </row>
    <row r="170" spans="1:3" ht="22.5">
      <c r="A170" s="215" t="s">
        <v>502</v>
      </c>
      <c r="B170" s="203" t="s">
        <v>704</v>
      </c>
      <c r="C170" s="206" t="s">
        <v>709</v>
      </c>
    </row>
    <row r="171" spans="1:3">
      <c r="A171" s="214">
        <v>38</v>
      </c>
      <c r="B171" s="203" t="s">
        <v>124</v>
      </c>
      <c r="C171" s="206" t="s">
        <v>511</v>
      </c>
    </row>
    <row r="172" spans="1:3">
      <c r="A172" s="216">
        <v>38.1</v>
      </c>
      <c r="B172" s="203" t="s">
        <v>125</v>
      </c>
      <c r="C172" s="223" t="s">
        <v>125</v>
      </c>
    </row>
    <row r="173" spans="1:3">
      <c r="A173" s="216" t="s">
        <v>507</v>
      </c>
      <c r="B173" s="207" t="s">
        <v>512</v>
      </c>
      <c r="C173" s="626" t="s">
        <v>513</v>
      </c>
    </row>
    <row r="174" spans="1:3">
      <c r="A174" s="216" t="s">
        <v>721</v>
      </c>
      <c r="B174" s="207" t="s">
        <v>514</v>
      </c>
      <c r="C174" s="626"/>
    </row>
    <row r="175" spans="1:3">
      <c r="A175" s="216" t="s">
        <v>722</v>
      </c>
      <c r="B175" s="207" t="s">
        <v>515</v>
      </c>
      <c r="C175" s="626"/>
    </row>
    <row r="176" spans="1:3">
      <c r="A176" s="216" t="s">
        <v>723</v>
      </c>
      <c r="B176" s="207" t="s">
        <v>516</v>
      </c>
      <c r="C176" s="626"/>
    </row>
    <row r="177" spans="1:3">
      <c r="A177" s="216" t="s">
        <v>724</v>
      </c>
      <c r="B177" s="207" t="s">
        <v>517</v>
      </c>
      <c r="C177" s="626"/>
    </row>
    <row r="178" spans="1:3">
      <c r="A178" s="216" t="s">
        <v>725</v>
      </c>
      <c r="B178" s="207" t="s">
        <v>518</v>
      </c>
      <c r="C178" s="626"/>
    </row>
    <row r="179" spans="1:3">
      <c r="A179" s="216">
        <v>38.200000000000003</v>
      </c>
      <c r="B179" s="203" t="s">
        <v>126</v>
      </c>
      <c r="C179" s="223" t="s">
        <v>126</v>
      </c>
    </row>
    <row r="180" spans="1:3">
      <c r="A180" s="216" t="s">
        <v>510</v>
      </c>
      <c r="B180" s="207" t="s">
        <v>519</v>
      </c>
      <c r="C180" s="626" t="s">
        <v>520</v>
      </c>
    </row>
    <row r="181" spans="1:3">
      <c r="A181" s="216" t="s">
        <v>726</v>
      </c>
      <c r="B181" s="207" t="s">
        <v>521</v>
      </c>
      <c r="C181" s="626"/>
    </row>
    <row r="182" spans="1:3">
      <c r="A182" s="216" t="s">
        <v>727</v>
      </c>
      <c r="B182" s="207" t="s">
        <v>522</v>
      </c>
      <c r="C182" s="626"/>
    </row>
    <row r="183" spans="1:3">
      <c r="A183" s="216" t="s">
        <v>728</v>
      </c>
      <c r="B183" s="207" t="s">
        <v>523</v>
      </c>
      <c r="C183" s="626"/>
    </row>
    <row r="184" spans="1:3">
      <c r="A184" s="216" t="s">
        <v>729</v>
      </c>
      <c r="B184" s="207" t="s">
        <v>524</v>
      </c>
      <c r="C184" s="626"/>
    </row>
    <row r="185" spans="1:3">
      <c r="A185" s="216" t="s">
        <v>730</v>
      </c>
      <c r="B185" s="207" t="s">
        <v>525</v>
      </c>
      <c r="C185" s="626"/>
    </row>
    <row r="186" spans="1:3">
      <c r="A186" s="216" t="s">
        <v>731</v>
      </c>
      <c r="B186" s="207" t="s">
        <v>526</v>
      </c>
      <c r="C186" s="626"/>
    </row>
    <row r="187" spans="1:3">
      <c r="A187" s="216">
        <v>38.299999999999997</v>
      </c>
      <c r="B187" s="203" t="s">
        <v>127</v>
      </c>
      <c r="C187" s="223" t="s">
        <v>527</v>
      </c>
    </row>
    <row r="188" spans="1:3">
      <c r="A188" s="216" t="s">
        <v>732</v>
      </c>
      <c r="B188" s="207" t="s">
        <v>528</v>
      </c>
      <c r="C188" s="626" t="s">
        <v>529</v>
      </c>
    </row>
    <row r="189" spans="1:3">
      <c r="A189" s="216" t="s">
        <v>733</v>
      </c>
      <c r="B189" s="207" t="s">
        <v>530</v>
      </c>
      <c r="C189" s="626"/>
    </row>
    <row r="190" spans="1:3">
      <c r="A190" s="216" t="s">
        <v>734</v>
      </c>
      <c r="B190" s="207" t="s">
        <v>531</v>
      </c>
      <c r="C190" s="626"/>
    </row>
    <row r="191" spans="1:3">
      <c r="A191" s="216" t="s">
        <v>735</v>
      </c>
      <c r="B191" s="207" t="s">
        <v>532</v>
      </c>
      <c r="C191" s="626"/>
    </row>
    <row r="192" spans="1:3">
      <c r="A192" s="216" t="s">
        <v>736</v>
      </c>
      <c r="B192" s="207" t="s">
        <v>533</v>
      </c>
      <c r="C192" s="626"/>
    </row>
    <row r="193" spans="1:3">
      <c r="A193" s="216" t="s">
        <v>737</v>
      </c>
      <c r="B193" s="207" t="s">
        <v>534</v>
      </c>
      <c r="C193" s="626"/>
    </row>
    <row r="194" spans="1:3">
      <c r="A194" s="216">
        <v>38.4</v>
      </c>
      <c r="B194" s="203" t="s">
        <v>503</v>
      </c>
      <c r="C194" s="206" t="s">
        <v>504</v>
      </c>
    </row>
    <row r="195" spans="1:3" s="201" customFormat="1">
      <c r="A195" s="216" t="s">
        <v>738</v>
      </c>
      <c r="B195" s="207" t="s">
        <v>528</v>
      </c>
      <c r="C195" s="626" t="s">
        <v>535</v>
      </c>
    </row>
    <row r="196" spans="1:3">
      <c r="A196" s="216" t="s">
        <v>739</v>
      </c>
      <c r="B196" s="207" t="s">
        <v>530</v>
      </c>
      <c r="C196" s="626"/>
    </row>
    <row r="197" spans="1:3">
      <c r="A197" s="216" t="s">
        <v>740</v>
      </c>
      <c r="B197" s="207" t="s">
        <v>531</v>
      </c>
      <c r="C197" s="626"/>
    </row>
    <row r="198" spans="1:3">
      <c r="A198" s="216" t="s">
        <v>741</v>
      </c>
      <c r="B198" s="207" t="s">
        <v>532</v>
      </c>
      <c r="C198" s="626"/>
    </row>
    <row r="199" spans="1:3" ht="12" thickBot="1">
      <c r="A199" s="217" t="s">
        <v>742</v>
      </c>
      <c r="B199" s="207" t="s">
        <v>536</v>
      </c>
      <c r="C199" s="626"/>
    </row>
    <row r="200" spans="1:3" ht="12" thickBot="1">
      <c r="A200" s="616" t="s">
        <v>691</v>
      </c>
      <c r="B200" s="617"/>
      <c r="C200" s="618"/>
    </row>
    <row r="201" spans="1:3" ht="12.75" thickTop="1" thickBot="1">
      <c r="A201" s="578" t="s">
        <v>537</v>
      </c>
      <c r="B201" s="578"/>
      <c r="C201" s="578"/>
    </row>
    <row r="202" spans="1:3">
      <c r="A202" s="208">
        <v>11.1</v>
      </c>
      <c r="B202" s="209" t="s">
        <v>538</v>
      </c>
      <c r="C202" s="204" t="s">
        <v>539</v>
      </c>
    </row>
    <row r="203" spans="1:3">
      <c r="A203" s="208">
        <v>11.2</v>
      </c>
      <c r="B203" s="209" t="s">
        <v>540</v>
      </c>
      <c r="C203" s="204" t="s">
        <v>541</v>
      </c>
    </row>
    <row r="204" spans="1:3" ht="22.5">
      <c r="A204" s="208">
        <v>11.3</v>
      </c>
      <c r="B204" s="209" t="s">
        <v>542</v>
      </c>
      <c r="C204" s="204" t="s">
        <v>543</v>
      </c>
    </row>
    <row r="205" spans="1:3" ht="22.5">
      <c r="A205" s="208">
        <v>11.4</v>
      </c>
      <c r="B205" s="209" t="s">
        <v>544</v>
      </c>
      <c r="C205" s="204" t="s">
        <v>545</v>
      </c>
    </row>
    <row r="206" spans="1:3" ht="22.5">
      <c r="A206" s="208">
        <v>11.5</v>
      </c>
      <c r="B206" s="209" t="s">
        <v>546</v>
      </c>
      <c r="C206" s="204" t="s">
        <v>547</v>
      </c>
    </row>
    <row r="207" spans="1:3">
      <c r="A207" s="208">
        <v>11.6</v>
      </c>
      <c r="B207" s="209" t="s">
        <v>548</v>
      </c>
      <c r="C207" s="204" t="s">
        <v>549</v>
      </c>
    </row>
    <row r="208" spans="1:3" ht="22.5">
      <c r="A208" s="208">
        <v>11.7</v>
      </c>
      <c r="B208" s="209" t="s">
        <v>710</v>
      </c>
      <c r="C208" s="204" t="s">
        <v>711</v>
      </c>
    </row>
    <row r="209" spans="1:3" ht="22.5">
      <c r="A209" s="208">
        <v>11.8</v>
      </c>
      <c r="B209" s="209" t="s">
        <v>712</v>
      </c>
      <c r="C209" s="204" t="s">
        <v>713</v>
      </c>
    </row>
    <row r="210" spans="1:3">
      <c r="A210" s="208">
        <v>11.9</v>
      </c>
      <c r="B210" s="204" t="s">
        <v>550</v>
      </c>
      <c r="C210" s="204" t="s">
        <v>551</v>
      </c>
    </row>
    <row r="211" spans="1:3">
      <c r="A211" s="208">
        <v>11.1</v>
      </c>
      <c r="B211" s="204" t="s">
        <v>552</v>
      </c>
      <c r="C211" s="204" t="s">
        <v>553</v>
      </c>
    </row>
    <row r="212" spans="1:3">
      <c r="A212" s="208">
        <v>11.11</v>
      </c>
      <c r="B212" s="206" t="s">
        <v>554</v>
      </c>
      <c r="C212" s="204" t="s">
        <v>555</v>
      </c>
    </row>
    <row r="213" spans="1:3">
      <c r="A213" s="208">
        <v>11.12</v>
      </c>
      <c r="B213" s="209" t="s">
        <v>556</v>
      </c>
      <c r="C213" s="204" t="s">
        <v>557</v>
      </c>
    </row>
    <row r="214" spans="1:3">
      <c r="A214" s="208">
        <v>11.13</v>
      </c>
      <c r="B214" s="209" t="s">
        <v>558</v>
      </c>
      <c r="C214" s="223" t="s">
        <v>559</v>
      </c>
    </row>
    <row r="215" spans="1:3" ht="22.5">
      <c r="A215" s="208">
        <v>11.14</v>
      </c>
      <c r="B215" s="209" t="s">
        <v>750</v>
      </c>
      <c r="C215" s="223" t="s">
        <v>751</v>
      </c>
    </row>
    <row r="216" spans="1:3">
      <c r="A216" s="208">
        <v>11.15</v>
      </c>
      <c r="B216" s="209" t="s">
        <v>560</v>
      </c>
      <c r="C216" s="223" t="s">
        <v>561</v>
      </c>
    </row>
    <row r="217" spans="1:3">
      <c r="A217" s="208">
        <v>11.16</v>
      </c>
      <c r="B217" s="209" t="s">
        <v>562</v>
      </c>
      <c r="C217" s="223" t="s">
        <v>563</v>
      </c>
    </row>
    <row r="218" spans="1:3">
      <c r="A218" s="208">
        <v>11.17</v>
      </c>
      <c r="B218" s="209" t="s">
        <v>564</v>
      </c>
      <c r="C218" s="223" t="s">
        <v>565</v>
      </c>
    </row>
    <row r="219" spans="1:3">
      <c r="A219" s="208">
        <v>11.18</v>
      </c>
      <c r="B219" s="209" t="s">
        <v>566</v>
      </c>
      <c r="C219" s="223" t="s">
        <v>567</v>
      </c>
    </row>
    <row r="220" spans="1:3" ht="22.5">
      <c r="A220" s="208">
        <v>11.19</v>
      </c>
      <c r="B220" s="209" t="s">
        <v>568</v>
      </c>
      <c r="C220" s="223" t="s">
        <v>672</v>
      </c>
    </row>
    <row r="221" spans="1:3" ht="22.5">
      <c r="A221" s="208">
        <v>11.2</v>
      </c>
      <c r="B221" s="209" t="s">
        <v>569</v>
      </c>
      <c r="C221" s="223" t="s">
        <v>673</v>
      </c>
    </row>
    <row r="222" spans="1:3" s="201" customFormat="1">
      <c r="A222" s="208">
        <v>11.21</v>
      </c>
      <c r="B222" s="209" t="s">
        <v>570</v>
      </c>
      <c r="C222" s="223" t="s">
        <v>571</v>
      </c>
    </row>
    <row r="223" spans="1:3">
      <c r="A223" s="208">
        <v>11.22</v>
      </c>
      <c r="B223" s="209" t="s">
        <v>572</v>
      </c>
      <c r="C223" s="223" t="s">
        <v>573</v>
      </c>
    </row>
    <row r="224" spans="1:3">
      <c r="A224" s="208">
        <v>11.23</v>
      </c>
      <c r="B224" s="209" t="s">
        <v>574</v>
      </c>
      <c r="C224" s="223" t="s">
        <v>575</v>
      </c>
    </row>
    <row r="225" spans="1:3">
      <c r="A225" s="208">
        <v>11.24</v>
      </c>
      <c r="B225" s="209" t="s">
        <v>576</v>
      </c>
      <c r="C225" s="223" t="s">
        <v>577</v>
      </c>
    </row>
    <row r="226" spans="1:3">
      <c r="A226" s="208">
        <v>11.25</v>
      </c>
      <c r="B226" s="224" t="s">
        <v>578</v>
      </c>
      <c r="C226" s="225" t="s">
        <v>579</v>
      </c>
    </row>
    <row r="227" spans="1:3" ht="12" thickBot="1">
      <c r="A227" s="632" t="s">
        <v>692</v>
      </c>
      <c r="B227" s="633"/>
      <c r="C227" s="634"/>
    </row>
    <row r="228" spans="1:3" ht="12.75" thickTop="1" thickBot="1">
      <c r="A228" s="578" t="s">
        <v>537</v>
      </c>
      <c r="B228" s="578"/>
      <c r="C228" s="578"/>
    </row>
    <row r="229" spans="1:3">
      <c r="A229" s="202" t="s">
        <v>580</v>
      </c>
      <c r="B229" s="210" t="s">
        <v>581</v>
      </c>
      <c r="C229" s="635" t="s">
        <v>582</v>
      </c>
    </row>
    <row r="230" spans="1:3">
      <c r="A230" s="200" t="s">
        <v>583</v>
      </c>
      <c r="B230" s="206" t="s">
        <v>584</v>
      </c>
      <c r="C230" s="626"/>
    </row>
    <row r="231" spans="1:3">
      <c r="A231" s="200" t="s">
        <v>585</v>
      </c>
      <c r="B231" s="206" t="s">
        <v>586</v>
      </c>
      <c r="C231" s="626"/>
    </row>
    <row r="232" spans="1:3">
      <c r="A232" s="200" t="s">
        <v>587</v>
      </c>
      <c r="B232" s="206" t="s">
        <v>588</v>
      </c>
      <c r="C232" s="626"/>
    </row>
    <row r="233" spans="1:3">
      <c r="A233" s="200" t="s">
        <v>589</v>
      </c>
      <c r="B233" s="206" t="s">
        <v>590</v>
      </c>
      <c r="C233" s="626"/>
    </row>
    <row r="234" spans="1:3">
      <c r="A234" s="200" t="s">
        <v>591</v>
      </c>
      <c r="B234" s="206" t="s">
        <v>592</v>
      </c>
      <c r="C234" s="223" t="s">
        <v>593</v>
      </c>
    </row>
    <row r="235" spans="1:3" ht="22.5">
      <c r="A235" s="200" t="s">
        <v>594</v>
      </c>
      <c r="B235" s="206" t="s">
        <v>595</v>
      </c>
      <c r="C235" s="223" t="s">
        <v>596</v>
      </c>
    </row>
    <row r="236" spans="1:3">
      <c r="A236" s="200" t="s">
        <v>597</v>
      </c>
      <c r="B236" s="206" t="s">
        <v>598</v>
      </c>
      <c r="C236" s="223" t="s">
        <v>599</v>
      </c>
    </row>
    <row r="237" spans="1:3">
      <c r="A237" s="200" t="s">
        <v>600</v>
      </c>
      <c r="B237" s="206" t="s">
        <v>601</v>
      </c>
      <c r="C237" s="626" t="s">
        <v>602</v>
      </c>
    </row>
    <row r="238" spans="1:3">
      <c r="A238" s="200" t="s">
        <v>603</v>
      </c>
      <c r="B238" s="206" t="s">
        <v>604</v>
      </c>
      <c r="C238" s="626"/>
    </row>
    <row r="239" spans="1:3">
      <c r="A239" s="200" t="s">
        <v>605</v>
      </c>
      <c r="B239" s="206" t="s">
        <v>606</v>
      </c>
      <c r="C239" s="626"/>
    </row>
    <row r="240" spans="1:3">
      <c r="A240" s="200" t="s">
        <v>607</v>
      </c>
      <c r="B240" s="206" t="s">
        <v>608</v>
      </c>
      <c r="C240" s="626" t="s">
        <v>582</v>
      </c>
    </row>
    <row r="241" spans="1:3">
      <c r="A241" s="200" t="s">
        <v>609</v>
      </c>
      <c r="B241" s="206" t="s">
        <v>610</v>
      </c>
      <c r="C241" s="626"/>
    </row>
    <row r="242" spans="1:3">
      <c r="A242" s="200" t="s">
        <v>611</v>
      </c>
      <c r="B242" s="206" t="s">
        <v>612</v>
      </c>
      <c r="C242" s="626"/>
    </row>
    <row r="243" spans="1:3" s="201" customFormat="1">
      <c r="A243" s="200" t="s">
        <v>613</v>
      </c>
      <c r="B243" s="206" t="s">
        <v>614</v>
      </c>
      <c r="C243" s="626"/>
    </row>
    <row r="244" spans="1:3">
      <c r="A244" s="200" t="s">
        <v>615</v>
      </c>
      <c r="B244" s="206" t="s">
        <v>616</v>
      </c>
      <c r="C244" s="626"/>
    </row>
    <row r="245" spans="1:3">
      <c r="A245" s="200" t="s">
        <v>617</v>
      </c>
      <c r="B245" s="206" t="s">
        <v>618</v>
      </c>
      <c r="C245" s="626"/>
    </row>
    <row r="246" spans="1:3">
      <c r="A246" s="200" t="s">
        <v>619</v>
      </c>
      <c r="B246" s="206" t="s">
        <v>620</v>
      </c>
      <c r="C246" s="626"/>
    </row>
    <row r="247" spans="1:3">
      <c r="A247" s="200" t="s">
        <v>621</v>
      </c>
      <c r="B247" s="206" t="s">
        <v>622</v>
      </c>
      <c r="C247" s="626"/>
    </row>
    <row r="248" spans="1:3" s="201" customFormat="1" ht="12" thickBot="1">
      <c r="A248" s="616" t="s">
        <v>693</v>
      </c>
      <c r="B248" s="617"/>
      <c r="C248" s="618"/>
    </row>
    <row r="249" spans="1:3" ht="12.75" thickTop="1" thickBot="1">
      <c r="A249" s="621" t="s">
        <v>623</v>
      </c>
      <c r="B249" s="621"/>
      <c r="C249" s="621"/>
    </row>
    <row r="250" spans="1:3">
      <c r="A250" s="200">
        <v>13.1</v>
      </c>
      <c r="B250" s="622" t="s">
        <v>624</v>
      </c>
      <c r="C250" s="623"/>
    </row>
    <row r="251" spans="1:3" ht="33.75">
      <c r="A251" s="200" t="s">
        <v>625</v>
      </c>
      <c r="B251" s="209" t="s">
        <v>626</v>
      </c>
      <c r="C251" s="204" t="s">
        <v>627</v>
      </c>
    </row>
    <row r="252" spans="1:3" ht="101.25">
      <c r="A252" s="200" t="s">
        <v>628</v>
      </c>
      <c r="B252" s="209" t="s">
        <v>629</v>
      </c>
      <c r="C252" s="204" t="s">
        <v>630</v>
      </c>
    </row>
    <row r="253" spans="1:3" ht="12" thickBot="1">
      <c r="A253" s="616" t="s">
        <v>694</v>
      </c>
      <c r="B253" s="617"/>
      <c r="C253" s="618"/>
    </row>
    <row r="254" spans="1:3" ht="12.75" thickTop="1" thickBot="1">
      <c r="A254" s="621" t="s">
        <v>623</v>
      </c>
      <c r="B254" s="621"/>
      <c r="C254" s="621"/>
    </row>
    <row r="255" spans="1:3">
      <c r="A255" s="200">
        <v>14.1</v>
      </c>
      <c r="B255" s="622" t="s">
        <v>631</v>
      </c>
      <c r="C255" s="623"/>
    </row>
    <row r="256" spans="1:3" ht="22.5">
      <c r="A256" s="200" t="s">
        <v>632</v>
      </c>
      <c r="B256" s="209" t="s">
        <v>633</v>
      </c>
      <c r="C256" s="204" t="s">
        <v>634</v>
      </c>
    </row>
    <row r="257" spans="1:3" ht="45">
      <c r="A257" s="200" t="s">
        <v>635</v>
      </c>
      <c r="B257" s="209" t="s">
        <v>636</v>
      </c>
      <c r="C257" s="204" t="s">
        <v>637</v>
      </c>
    </row>
    <row r="258" spans="1:3" ht="12" customHeight="1">
      <c r="A258" s="200" t="s">
        <v>638</v>
      </c>
      <c r="B258" s="209" t="s">
        <v>639</v>
      </c>
      <c r="C258" s="204" t="s">
        <v>640</v>
      </c>
    </row>
    <row r="259" spans="1:3" ht="33.75">
      <c r="A259" s="200" t="s">
        <v>641</v>
      </c>
      <c r="B259" s="209" t="s">
        <v>642</v>
      </c>
      <c r="C259" s="204" t="s">
        <v>643</v>
      </c>
    </row>
    <row r="260" spans="1:3" ht="11.25" customHeight="1">
      <c r="A260" s="200" t="s">
        <v>644</v>
      </c>
      <c r="B260" s="209" t="s">
        <v>645</v>
      </c>
      <c r="C260" s="204" t="s">
        <v>646</v>
      </c>
    </row>
    <row r="261" spans="1:3" ht="56.25">
      <c r="A261" s="200" t="s">
        <v>647</v>
      </c>
      <c r="B261" s="209" t="s">
        <v>648</v>
      </c>
      <c r="C261" s="204" t="s">
        <v>649</v>
      </c>
    </row>
    <row r="262" spans="1:3">
      <c r="A262" s="195"/>
      <c r="B262" s="195"/>
      <c r="C262" s="195"/>
    </row>
    <row r="263" spans="1:3">
      <c r="A263" s="195"/>
      <c r="B263" s="195"/>
      <c r="C263" s="195"/>
    </row>
    <row r="264" spans="1:3">
      <c r="A264" s="195"/>
      <c r="B264" s="195"/>
      <c r="C264" s="195"/>
    </row>
    <row r="265" spans="1:3">
      <c r="A265" s="195"/>
      <c r="B265" s="195"/>
      <c r="C265" s="195"/>
    </row>
    <row r="266" spans="1:3">
      <c r="A266" s="195"/>
      <c r="B266" s="195"/>
      <c r="C266" s="195"/>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7"/>
  <sheetViews>
    <sheetView workbookViewId="0">
      <selection activeCell="G20" sqref="G20"/>
    </sheetView>
  </sheetViews>
  <sheetFormatPr defaultRowHeight="15"/>
  <sheetData>
    <row r="37" ht="14.25"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zoomScaleNormal="100" workbookViewId="0">
      <pane xSplit="1" ySplit="5" topLeftCell="B24" activePane="bottomRight" state="frozen"/>
      <selection pane="topRight" activeCell="B1" sqref="B1"/>
      <selection pane="bottomLeft" activeCell="A6" sqref="A6"/>
      <selection pane="bottomRight" activeCell="B40" sqref="B40"/>
    </sheetView>
  </sheetViews>
  <sheetFormatPr defaultRowHeight="15.75"/>
  <cols>
    <col min="1" max="1" width="9.5703125" style="15" bestFit="1" customWidth="1"/>
    <col min="2" max="2" width="86" style="12" customWidth="1"/>
    <col min="3" max="3" width="14.5703125" style="12" customWidth="1"/>
    <col min="4" max="7" width="14.5703125" style="2" customWidth="1"/>
    <col min="8" max="8" width="6.7109375" customWidth="1"/>
  </cols>
  <sheetData>
    <row r="1" spans="1:8">
      <c r="A1" s="13" t="s">
        <v>230</v>
      </c>
      <c r="B1" s="388" t="s">
        <v>891</v>
      </c>
    </row>
    <row r="2" spans="1:8">
      <c r="A2" s="13" t="s">
        <v>231</v>
      </c>
      <c r="B2" s="389">
        <v>43281</v>
      </c>
      <c r="C2" s="23"/>
      <c r="D2" s="14">
        <v>0</v>
      </c>
      <c r="E2" s="14"/>
      <c r="F2" s="14"/>
      <c r="G2" s="14"/>
      <c r="H2" s="1"/>
    </row>
    <row r="3" spans="1:8">
      <c r="A3" s="13"/>
      <c r="C3" s="23"/>
      <c r="D3" s="14"/>
      <c r="E3" s="14"/>
      <c r="F3" s="14"/>
      <c r="G3" s="14"/>
      <c r="H3" s="1"/>
    </row>
    <row r="4" spans="1:8" ht="16.5" thickBot="1">
      <c r="A4" s="425" t="s">
        <v>652</v>
      </c>
      <c r="B4" s="525" t="s">
        <v>265</v>
      </c>
      <c r="C4" s="524">
        <v>2</v>
      </c>
      <c r="D4" s="523"/>
      <c r="E4" s="523"/>
      <c r="F4" s="523"/>
      <c r="G4" s="523"/>
      <c r="H4" s="1"/>
    </row>
    <row r="5" spans="1:8" ht="15">
      <c r="A5" s="297" t="s">
        <v>31</v>
      </c>
      <c r="B5" s="298"/>
      <c r="C5" s="299" t="s">
        <v>5</v>
      </c>
      <c r="D5" s="300" t="s">
        <v>6</v>
      </c>
      <c r="E5" s="300" t="s">
        <v>7</v>
      </c>
      <c r="F5" s="300" t="s">
        <v>8</v>
      </c>
      <c r="G5" s="301" t="s">
        <v>910</v>
      </c>
    </row>
    <row r="6" spans="1:8" ht="15">
      <c r="A6" s="505"/>
      <c r="B6" s="521" t="s">
        <v>227</v>
      </c>
      <c r="C6" s="520"/>
      <c r="D6" s="520"/>
      <c r="E6" s="520"/>
      <c r="F6" s="520"/>
      <c r="G6" s="504"/>
    </row>
    <row r="7" spans="1:8" ht="15">
      <c r="A7" s="505"/>
      <c r="B7" s="519" t="s">
        <v>232</v>
      </c>
      <c r="C7" s="520"/>
      <c r="D7" s="520"/>
      <c r="E7" s="520"/>
      <c r="F7" s="520"/>
      <c r="G7" s="504"/>
    </row>
    <row r="8" spans="1:8" ht="15">
      <c r="A8" s="503">
        <v>1</v>
      </c>
      <c r="B8" s="522" t="s">
        <v>28</v>
      </c>
      <c r="C8" s="518">
        <v>1225121613.6500001</v>
      </c>
      <c r="D8" s="518">
        <v>1197214006.8601401</v>
      </c>
      <c r="E8" s="517">
        <v>1141844831.032634</v>
      </c>
      <c r="F8" s="517">
        <v>1090348133.5975978</v>
      </c>
      <c r="G8" s="502">
        <v>1007507516.1199999</v>
      </c>
    </row>
    <row r="9" spans="1:8" ht="15">
      <c r="A9" s="503">
        <v>2</v>
      </c>
      <c r="B9" s="522" t="s">
        <v>129</v>
      </c>
      <c r="C9" s="518">
        <v>1225121613.6500001</v>
      </c>
      <c r="D9" s="518">
        <v>1197214006.8601401</v>
      </c>
      <c r="E9" s="517">
        <v>1141844831.032634</v>
      </c>
      <c r="F9" s="517">
        <v>1090348133.5975978</v>
      </c>
      <c r="G9" s="502">
        <v>1007507516.1199999</v>
      </c>
    </row>
    <row r="10" spans="1:8" ht="15">
      <c r="A10" s="503">
        <v>3</v>
      </c>
      <c r="B10" s="522" t="s">
        <v>93</v>
      </c>
      <c r="C10" s="518">
        <v>1710267237.9730873</v>
      </c>
      <c r="D10" s="518">
        <v>1675475605.5799246</v>
      </c>
      <c r="E10" s="517">
        <v>1643533605.5228853</v>
      </c>
      <c r="F10" s="517">
        <v>1590618008.9949045</v>
      </c>
      <c r="G10" s="502">
        <v>1482773912.4569964</v>
      </c>
    </row>
    <row r="11" spans="1:8" ht="15">
      <c r="A11" s="505"/>
      <c r="B11" s="521" t="s">
        <v>228</v>
      </c>
      <c r="C11" s="520"/>
      <c r="D11" s="520"/>
      <c r="E11" s="520"/>
      <c r="F11" s="520"/>
      <c r="G11" s="504"/>
    </row>
    <row r="12" spans="1:8" ht="15" customHeight="1">
      <c r="A12" s="503">
        <v>4</v>
      </c>
      <c r="B12" s="522" t="s">
        <v>674</v>
      </c>
      <c r="C12" s="518">
        <v>9789919046.2620602</v>
      </c>
      <c r="D12" s="518">
        <v>9669736313.9626808</v>
      </c>
      <c r="E12" s="517">
        <v>9192077726.5034771</v>
      </c>
      <c r="F12" s="517">
        <v>9838788841.5815945</v>
      </c>
      <c r="G12" s="502">
        <v>9495340449.3357582</v>
      </c>
    </row>
    <row r="13" spans="1:8" ht="15">
      <c r="A13" s="505"/>
      <c r="B13" s="521" t="s">
        <v>130</v>
      </c>
      <c r="C13" s="520"/>
      <c r="D13" s="520"/>
      <c r="E13" s="520"/>
      <c r="F13" s="520"/>
      <c r="G13" s="504"/>
    </row>
    <row r="14" spans="1:8" s="3" customFormat="1" ht="15">
      <c r="A14" s="503"/>
      <c r="B14" s="519" t="s">
        <v>838</v>
      </c>
      <c r="C14" s="520"/>
      <c r="D14" s="520"/>
      <c r="E14" s="520"/>
      <c r="F14" s="520"/>
      <c r="G14" s="504"/>
    </row>
    <row r="15" spans="1:8" ht="15">
      <c r="A15" s="422">
        <v>5</v>
      </c>
      <c r="B15" s="516" t="s">
        <v>839</v>
      </c>
      <c r="C15" s="515">
        <f>C8/C12</f>
        <v>0.1251411383343124</v>
      </c>
      <c r="D15" s="515">
        <v>0.12381040888689125</v>
      </c>
      <c r="E15" s="514">
        <v>0.12422053696743206</v>
      </c>
      <c r="F15" s="514">
        <v>0.1108213776262245</v>
      </c>
      <c r="G15" s="501">
        <v>0.10610546525380031</v>
      </c>
    </row>
    <row r="16" spans="1:8" ht="15" customHeight="1">
      <c r="A16" s="422">
        <v>6</v>
      </c>
      <c r="B16" s="516" t="s">
        <v>840</v>
      </c>
      <c r="C16" s="515">
        <f>C8/C12</f>
        <v>0.1251411383343124</v>
      </c>
      <c r="D16" s="515">
        <v>0.12381040888689125</v>
      </c>
      <c r="E16" s="514">
        <v>0.12422053696743206</v>
      </c>
      <c r="F16" s="514">
        <v>0.1108213776262245</v>
      </c>
      <c r="G16" s="501">
        <v>0.10610546525380031</v>
      </c>
    </row>
    <row r="17" spans="1:7" ht="15">
      <c r="A17" s="422">
        <v>7</v>
      </c>
      <c r="B17" s="516" t="s">
        <v>841</v>
      </c>
      <c r="C17" s="515">
        <f>C10/C12</f>
        <v>0.17469677020731783</v>
      </c>
      <c r="D17" s="515">
        <v>0.17327004079321276</v>
      </c>
      <c r="E17" s="514">
        <v>0.17879892385854093</v>
      </c>
      <c r="F17" s="514">
        <v>0.16166807059345401</v>
      </c>
      <c r="G17" s="501">
        <v>0.15615805671935892</v>
      </c>
    </row>
    <row r="18" spans="1:7" ht="15">
      <c r="A18" s="505"/>
      <c r="B18" s="521" t="s">
        <v>10</v>
      </c>
      <c r="C18" s="513"/>
      <c r="D18" s="513"/>
      <c r="E18" s="512"/>
      <c r="F18" s="512"/>
      <c r="G18" s="500"/>
    </row>
    <row r="19" spans="1:7" ht="15" customHeight="1">
      <c r="A19" s="423">
        <v>8</v>
      </c>
      <c r="B19" s="511" t="s">
        <v>11</v>
      </c>
      <c r="C19" s="515">
        <v>9.6205257897632082E-2</v>
      </c>
      <c r="D19" s="515">
        <v>9.4599285524036722E-2</v>
      </c>
      <c r="E19" s="510">
        <v>9.5519251825976287E-2</v>
      </c>
      <c r="F19" s="510">
        <v>9.4384505142796352E-2</v>
      </c>
      <c r="G19" s="499">
        <v>9.3932330867872685E-2</v>
      </c>
    </row>
    <row r="20" spans="1:7" ht="15">
      <c r="A20" s="423">
        <v>9</v>
      </c>
      <c r="B20" s="511" t="s">
        <v>12</v>
      </c>
      <c r="C20" s="515">
        <v>4.2588407908828695E-2</v>
      </c>
      <c r="D20" s="515">
        <v>4.1550984994149248E-2</v>
      </c>
      <c r="E20" s="510">
        <v>4.1156223667367188E-2</v>
      </c>
      <c r="F20" s="510">
        <v>4.114308525411061E-2</v>
      </c>
      <c r="G20" s="499">
        <v>4.07404285485971E-2</v>
      </c>
    </row>
    <row r="21" spans="1:7" ht="15">
      <c r="A21" s="423">
        <v>10</v>
      </c>
      <c r="B21" s="511" t="s">
        <v>13</v>
      </c>
      <c r="C21" s="515">
        <v>4.4694375978161248E-2</v>
      </c>
      <c r="D21" s="515">
        <v>4.3279778769430663E-2</v>
      </c>
      <c r="E21" s="510">
        <v>4.5964930525748328E-2</v>
      </c>
      <c r="F21" s="510">
        <v>4.3803360619104344E-2</v>
      </c>
      <c r="G21" s="499">
        <v>4.4887471356643026E-2</v>
      </c>
    </row>
    <row r="22" spans="1:7" ht="15">
      <c r="A22" s="423">
        <v>11</v>
      </c>
      <c r="B22" s="511" t="s">
        <v>266</v>
      </c>
      <c r="C22" s="515">
        <v>5.3616849988803388E-2</v>
      </c>
      <c r="D22" s="515">
        <v>5.304830052988746E-2</v>
      </c>
      <c r="E22" s="510">
        <v>5.4363028158609092E-2</v>
      </c>
      <c r="F22" s="510">
        <v>5.3241419888685734E-2</v>
      </c>
      <c r="G22" s="499">
        <v>5.3191902319275591E-2</v>
      </c>
    </row>
    <row r="23" spans="1:7" ht="15">
      <c r="A23" s="423">
        <v>12</v>
      </c>
      <c r="B23" s="511" t="s">
        <v>14</v>
      </c>
      <c r="C23" s="515">
        <v>1.8798241457612559E-2</v>
      </c>
      <c r="D23" s="515">
        <v>2.4953165002770315E-2</v>
      </c>
      <c r="E23" s="510">
        <v>3.5308114902758661E-2</v>
      </c>
      <c r="F23" s="510">
        <v>3.7577618304024597E-2</v>
      </c>
      <c r="G23" s="499">
        <v>4.1618305382558458E-2</v>
      </c>
    </row>
    <row r="24" spans="1:7" ht="15">
      <c r="A24" s="423">
        <v>13</v>
      </c>
      <c r="B24" s="511" t="s">
        <v>15</v>
      </c>
      <c r="C24" s="515">
        <v>0.17330993011264134</v>
      </c>
      <c r="D24" s="515">
        <v>0.22989553889421974</v>
      </c>
      <c r="E24" s="510">
        <v>0.31825675030924871</v>
      </c>
      <c r="F24" s="510">
        <v>0.33791890837746108</v>
      </c>
      <c r="G24" s="499">
        <v>0.3804059363035478</v>
      </c>
    </row>
    <row r="25" spans="1:7" ht="15">
      <c r="A25" s="505"/>
      <c r="B25" s="521" t="s">
        <v>16</v>
      </c>
      <c r="C25" s="513"/>
      <c r="D25" s="513"/>
      <c r="E25" s="512"/>
      <c r="F25" s="512"/>
      <c r="G25" s="500"/>
    </row>
    <row r="26" spans="1:7" ht="15">
      <c r="A26" s="423">
        <v>14</v>
      </c>
      <c r="B26" s="511" t="s">
        <v>17</v>
      </c>
      <c r="C26" s="515">
        <v>5.1159412262293133E-2</v>
      </c>
      <c r="D26" s="515">
        <v>5.1317327138860565E-2</v>
      </c>
      <c r="E26" s="510">
        <v>6.4157067535760226E-2</v>
      </c>
      <c r="F26" s="510">
        <v>7.2249922361481644E-2</v>
      </c>
      <c r="G26" s="499">
        <v>7.6283358098710438E-2</v>
      </c>
    </row>
    <row r="27" spans="1:7" ht="15" customHeight="1">
      <c r="A27" s="423">
        <v>15</v>
      </c>
      <c r="B27" s="511" t="s">
        <v>18</v>
      </c>
      <c r="C27" s="515">
        <v>4.6954434755992397E-2</v>
      </c>
      <c r="D27" s="515">
        <v>4.6115385187684543E-2</v>
      </c>
      <c r="E27" s="510">
        <v>4.9941673274903134E-2</v>
      </c>
      <c r="F27" s="510">
        <v>5.485732628543296E-2</v>
      </c>
      <c r="G27" s="499">
        <v>5.8055251056575878E-2</v>
      </c>
    </row>
    <row r="28" spans="1:7" ht="15">
      <c r="A28" s="423">
        <v>16</v>
      </c>
      <c r="B28" s="511" t="s">
        <v>19</v>
      </c>
      <c r="C28" s="515">
        <v>0.55097732150471312</v>
      </c>
      <c r="D28" s="515">
        <v>0.55592099691716979</v>
      </c>
      <c r="E28" s="510">
        <v>0.58217206698126511</v>
      </c>
      <c r="F28" s="510">
        <v>0.57532847584286162</v>
      </c>
      <c r="G28" s="499">
        <v>0.58996375847186555</v>
      </c>
    </row>
    <row r="29" spans="1:7" ht="15" customHeight="1">
      <c r="A29" s="423">
        <v>17</v>
      </c>
      <c r="B29" s="511" t="s">
        <v>20</v>
      </c>
      <c r="C29" s="515">
        <v>0.50690288800128169</v>
      </c>
      <c r="D29" s="515">
        <v>0.53456996105865229</v>
      </c>
      <c r="E29" s="510">
        <v>0.54224371353819978</v>
      </c>
      <c r="F29" s="510">
        <v>0.54016094966604122</v>
      </c>
      <c r="G29" s="499">
        <v>0.54855234664656949</v>
      </c>
    </row>
    <row r="30" spans="1:7" ht="15">
      <c r="A30" s="423">
        <v>18</v>
      </c>
      <c r="B30" s="511" t="s">
        <v>21</v>
      </c>
      <c r="C30" s="515">
        <v>5.6557341576988919E-2</v>
      </c>
      <c r="D30" s="515">
        <v>2.309674490744373E-2</v>
      </c>
      <c r="E30" s="510">
        <v>0.1683620442461389</v>
      </c>
      <c r="F30" s="510">
        <v>4.1825636359587769E-2</v>
      </c>
      <c r="G30" s="499">
        <v>-1.2629335439140889E-2</v>
      </c>
    </row>
    <row r="31" spans="1:7" ht="15" customHeight="1">
      <c r="A31" s="505"/>
      <c r="B31" s="521" t="s">
        <v>22</v>
      </c>
      <c r="C31" s="513"/>
      <c r="D31" s="513"/>
      <c r="E31" s="512"/>
      <c r="F31" s="512"/>
      <c r="G31" s="500"/>
    </row>
    <row r="32" spans="1:7" ht="15" customHeight="1">
      <c r="A32" s="423">
        <v>19</v>
      </c>
      <c r="B32" s="511" t="s">
        <v>23</v>
      </c>
      <c r="C32" s="515">
        <v>0.21928661916302131</v>
      </c>
      <c r="D32" s="515">
        <v>0.20170165584357908</v>
      </c>
      <c r="E32" s="509">
        <v>0.18206845462345314</v>
      </c>
      <c r="F32" s="509">
        <v>0.22214500984351038</v>
      </c>
      <c r="G32" s="498">
        <v>0.2553201368284555</v>
      </c>
    </row>
    <row r="33" spans="1:7" ht="15" customHeight="1">
      <c r="A33" s="423">
        <v>20</v>
      </c>
      <c r="B33" s="511" t="s">
        <v>24</v>
      </c>
      <c r="C33" s="515">
        <v>0.58973387779642705</v>
      </c>
      <c r="D33" s="515">
        <v>0.61299624877524372</v>
      </c>
      <c r="E33" s="509">
        <v>0.62013798086063254</v>
      </c>
      <c r="F33" s="509">
        <v>0.62703148363305294</v>
      </c>
      <c r="G33" s="498">
        <v>0.62437213700709149</v>
      </c>
    </row>
    <row r="34" spans="1:7" ht="15" customHeight="1">
      <c r="A34" s="423">
        <v>21</v>
      </c>
      <c r="B34" s="508" t="s">
        <v>25</v>
      </c>
      <c r="C34" s="515">
        <v>0.26746462883092498</v>
      </c>
      <c r="D34" s="515">
        <v>0.30518631508771982</v>
      </c>
      <c r="E34" s="509">
        <v>0.30235066888422024</v>
      </c>
      <c r="F34" s="509">
        <v>0.29791571371563758</v>
      </c>
      <c r="G34" s="498">
        <v>0.27653307845851449</v>
      </c>
    </row>
    <row r="35" spans="1:7" ht="15" customHeight="1">
      <c r="A35" s="497"/>
      <c r="B35" s="521" t="s">
        <v>837</v>
      </c>
      <c r="C35" s="520"/>
      <c r="D35" s="520"/>
      <c r="E35" s="520"/>
      <c r="F35" s="520"/>
      <c r="G35" s="504"/>
    </row>
    <row r="36" spans="1:7" ht="15" customHeight="1">
      <c r="A36" s="423">
        <v>22</v>
      </c>
      <c r="B36" s="507" t="s">
        <v>821</v>
      </c>
      <c r="C36" s="508">
        <f>'14. LCR'!H23</f>
        <v>2494988213.9973927</v>
      </c>
      <c r="D36" s="508">
        <v>2799115061.3696647</v>
      </c>
      <c r="E36" s="508">
        <v>2451802093.6352</v>
      </c>
      <c r="F36" s="508"/>
      <c r="G36" s="496"/>
    </row>
    <row r="37" spans="1:7" ht="15">
      <c r="A37" s="423">
        <v>23</v>
      </c>
      <c r="B37" s="511" t="s">
        <v>822</v>
      </c>
      <c r="C37" s="508">
        <f>'14. LCR'!H24</f>
        <v>2181011236.7643175</v>
      </c>
      <c r="D37" s="506">
        <v>2304061899.4972477</v>
      </c>
      <c r="E37" s="506">
        <v>2181240768.1010337</v>
      </c>
      <c r="F37" s="506"/>
      <c r="G37" s="495"/>
    </row>
    <row r="38" spans="1:7" thickBot="1">
      <c r="A38" s="103">
        <v>24</v>
      </c>
      <c r="B38" s="232" t="s">
        <v>820</v>
      </c>
      <c r="C38" s="405">
        <f>C36/C37</f>
        <v>1.143959357907244</v>
      </c>
      <c r="D38" s="483">
        <v>1.2148610512505931</v>
      </c>
      <c r="E38" s="483">
        <v>1.124040101162108</v>
      </c>
      <c r="F38" s="481"/>
      <c r="G38" s="494"/>
    </row>
    <row r="39" spans="1:7">
      <c r="A39" s="16"/>
    </row>
    <row r="40" spans="1:7" ht="39.75">
      <c r="B40" s="296" t="s">
        <v>842</v>
      </c>
    </row>
    <row r="41" spans="1:7" ht="65.25">
      <c r="B41" s="336" t="s">
        <v>836</v>
      </c>
      <c r="D41" s="315"/>
      <c r="E41" s="315"/>
      <c r="F41" s="315"/>
      <c r="G41" s="315"/>
    </row>
    <row r="42" spans="1:7">
      <c r="B42" s="336"/>
    </row>
  </sheetData>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43"/>
  <sheetViews>
    <sheetView zoomScaleNormal="100" workbookViewId="0">
      <pane xSplit="1" ySplit="5" topLeftCell="B6" activePane="bottomRight" state="frozen"/>
      <selection pane="topRight" activeCell="B1" sqref="B1"/>
      <selection pane="bottomLeft" activeCell="A5" sqref="A5"/>
      <selection pane="bottomRight" activeCell="F33" sqref="F33:G40"/>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6" width="12.42578125" style="439" customWidth="1"/>
    <col min="7" max="7" width="12.7109375" style="439" bestFit="1" customWidth="1"/>
    <col min="8" max="8" width="13.85546875" style="439" bestFit="1" customWidth="1"/>
    <col min="12" max="12" width="10.85546875" bestFit="1" customWidth="1"/>
  </cols>
  <sheetData>
    <row r="1" spans="1:12" ht="15.75">
      <c r="A1" s="13" t="s">
        <v>230</v>
      </c>
      <c r="B1" s="390" t="str">
        <f>'1. key ratios'!B1</f>
        <v>სს ”საქართველოს ბანკი”</v>
      </c>
    </row>
    <row r="2" spans="1:12" ht="15.75">
      <c r="A2" s="13" t="s">
        <v>231</v>
      </c>
      <c r="B2" s="391">
        <f>'1. key ratios'!B2</f>
        <v>43281</v>
      </c>
    </row>
    <row r="3" spans="1:12" ht="15.75">
      <c r="A3" s="13"/>
    </row>
    <row r="4" spans="1:12" ht="16.5" thickBot="1">
      <c r="A4" s="25" t="s">
        <v>653</v>
      </c>
      <c r="B4" s="59" t="s">
        <v>286</v>
      </c>
      <c r="C4" s="25"/>
      <c r="D4" s="26"/>
      <c r="E4" s="26"/>
      <c r="F4" s="440"/>
      <c r="G4" s="440"/>
      <c r="H4" s="441" t="s">
        <v>134</v>
      </c>
    </row>
    <row r="5" spans="1:12" ht="15.75">
      <c r="A5" s="28"/>
      <c r="B5" s="29"/>
      <c r="C5" s="533" t="s">
        <v>236</v>
      </c>
      <c r="D5" s="534"/>
      <c r="E5" s="535"/>
      <c r="F5" s="533" t="s">
        <v>237</v>
      </c>
      <c r="G5" s="534"/>
      <c r="H5" s="536"/>
    </row>
    <row r="6" spans="1:12" ht="15.75">
      <c r="A6" s="30" t="s">
        <v>31</v>
      </c>
      <c r="B6" s="31" t="s">
        <v>194</v>
      </c>
      <c r="C6" s="32" t="s">
        <v>32</v>
      </c>
      <c r="D6" s="32" t="s">
        <v>135</v>
      </c>
      <c r="E6" s="32" t="s">
        <v>73</v>
      </c>
      <c r="F6" s="32" t="s">
        <v>32</v>
      </c>
      <c r="G6" s="32" t="s">
        <v>135</v>
      </c>
      <c r="H6" s="33" t="s">
        <v>73</v>
      </c>
    </row>
    <row r="7" spans="1:12" ht="15.75">
      <c r="A7" s="30">
        <v>1</v>
      </c>
      <c r="B7" s="34" t="s">
        <v>195</v>
      </c>
      <c r="C7" s="372">
        <v>199757015.60499999</v>
      </c>
      <c r="D7" s="372">
        <v>234194574.12</v>
      </c>
      <c r="E7" s="234">
        <f>C7+D7</f>
        <v>433951589.72500002</v>
      </c>
      <c r="F7" s="235">
        <v>157690127.41</v>
      </c>
      <c r="G7" s="236">
        <v>304718214.62</v>
      </c>
      <c r="H7" s="237">
        <v>462408342.02999997</v>
      </c>
    </row>
    <row r="8" spans="1:12" ht="15.75">
      <c r="A8" s="30">
        <v>2</v>
      </c>
      <c r="B8" s="34" t="s">
        <v>196</v>
      </c>
      <c r="C8" s="372">
        <v>156886866.61149999</v>
      </c>
      <c r="D8" s="372">
        <v>923047449.51999998</v>
      </c>
      <c r="E8" s="234">
        <f t="shared" ref="E8:E20" si="0">C8+D8</f>
        <v>1079934316.1315</v>
      </c>
      <c r="F8" s="235">
        <v>106123158.2615</v>
      </c>
      <c r="G8" s="236">
        <v>978269849.47000003</v>
      </c>
      <c r="H8" s="237">
        <v>1084393007.7315001</v>
      </c>
    </row>
    <row r="9" spans="1:12" ht="15.75">
      <c r="A9" s="30">
        <v>3</v>
      </c>
      <c r="B9" s="34" t="s">
        <v>197</v>
      </c>
      <c r="C9" s="372">
        <v>12562999.59</v>
      </c>
      <c r="D9" s="372">
        <v>928649824.61999989</v>
      </c>
      <c r="E9" s="234">
        <f t="shared" si="0"/>
        <v>941212824.20999992</v>
      </c>
      <c r="F9" s="235">
        <v>0</v>
      </c>
      <c r="G9" s="236">
        <v>901715853.32000005</v>
      </c>
      <c r="H9" s="237">
        <v>901715853.32000005</v>
      </c>
    </row>
    <row r="10" spans="1:12" ht="15.75">
      <c r="A10" s="30">
        <v>4</v>
      </c>
      <c r="B10" s="34" t="s">
        <v>226</v>
      </c>
      <c r="C10" s="372">
        <v>303.24</v>
      </c>
      <c r="D10" s="372">
        <v>0</v>
      </c>
      <c r="E10" s="234">
        <f t="shared" si="0"/>
        <v>303.24</v>
      </c>
      <c r="F10" s="235">
        <v>303.24</v>
      </c>
      <c r="G10" s="236">
        <v>0</v>
      </c>
      <c r="H10" s="237">
        <v>303.24</v>
      </c>
    </row>
    <row r="11" spans="1:12" ht="15.75">
      <c r="A11" s="30">
        <v>5</v>
      </c>
      <c r="B11" s="34" t="s">
        <v>198</v>
      </c>
      <c r="C11" s="372">
        <v>1578866570.27</v>
      </c>
      <c r="D11" s="372">
        <v>70423889.717239097</v>
      </c>
      <c r="E11" s="234">
        <f t="shared" si="0"/>
        <v>1649290459.9872391</v>
      </c>
      <c r="F11" s="235">
        <v>1264001433.6599998</v>
      </c>
      <c r="G11" s="236">
        <v>5209533.3499999996</v>
      </c>
      <c r="H11" s="237">
        <v>1269210967.0099998</v>
      </c>
      <c r="L11" s="409"/>
    </row>
    <row r="12" spans="1:12" ht="15.75">
      <c r="A12" s="30">
        <v>6.1</v>
      </c>
      <c r="B12" s="35" t="s">
        <v>199</v>
      </c>
      <c r="C12" s="372">
        <v>3432578176.5499997</v>
      </c>
      <c r="D12" s="372">
        <v>4211975965.02</v>
      </c>
      <c r="E12" s="234">
        <f>C12+D12</f>
        <v>7644554141.5699997</v>
      </c>
      <c r="F12" s="235">
        <v>2507171906.46</v>
      </c>
      <c r="G12" s="236">
        <v>3607341037.8499999</v>
      </c>
      <c r="H12" s="237">
        <v>6114512944.3099995</v>
      </c>
    </row>
    <row r="13" spans="1:12" ht="15.75">
      <c r="A13" s="30">
        <v>6.2</v>
      </c>
      <c r="B13" s="35" t="s">
        <v>200</v>
      </c>
      <c r="C13" s="372">
        <v>-155912773.64590001</v>
      </c>
      <c r="D13" s="372">
        <v>-203032945.03310001</v>
      </c>
      <c r="E13" s="234">
        <f t="shared" si="0"/>
        <v>-358945718.67900002</v>
      </c>
      <c r="F13" s="235">
        <v>-120919974.7704</v>
      </c>
      <c r="G13" s="236">
        <v>-234059609.30019999</v>
      </c>
      <c r="H13" s="237">
        <v>-354979584.07059997</v>
      </c>
    </row>
    <row r="14" spans="1:12" ht="15.75">
      <c r="A14" s="30">
        <v>6</v>
      </c>
      <c r="B14" s="34" t="s">
        <v>201</v>
      </c>
      <c r="C14" s="234">
        <f>C12+C13</f>
        <v>3276665402.9040995</v>
      </c>
      <c r="D14" s="234">
        <f>D12+D13</f>
        <v>4008943019.9868999</v>
      </c>
      <c r="E14" s="234">
        <f>E12+E13</f>
        <v>7285608422.8909998</v>
      </c>
      <c r="F14" s="234">
        <v>2386251931.6896</v>
      </c>
      <c r="G14" s="234">
        <v>3373281428.5497999</v>
      </c>
      <c r="H14" s="237">
        <v>5759533360.2393999</v>
      </c>
    </row>
    <row r="15" spans="1:12" ht="15.75">
      <c r="A15" s="30">
        <v>7</v>
      </c>
      <c r="B15" s="34" t="s">
        <v>202</v>
      </c>
      <c r="C15" s="372">
        <v>73009786.170000002</v>
      </c>
      <c r="D15" s="372">
        <v>23031596.248599999</v>
      </c>
      <c r="E15" s="234">
        <f t="shared" si="0"/>
        <v>96041382.418599993</v>
      </c>
      <c r="F15" s="235">
        <v>60006837.189999998</v>
      </c>
      <c r="G15" s="236">
        <v>23357262.119900003</v>
      </c>
      <c r="H15" s="237">
        <v>83364099.309900001</v>
      </c>
    </row>
    <row r="16" spans="1:12" ht="15.75">
      <c r="A16" s="30">
        <v>8</v>
      </c>
      <c r="B16" s="34" t="s">
        <v>203</v>
      </c>
      <c r="C16" s="372">
        <v>96296456.048000008</v>
      </c>
      <c r="D16" s="372">
        <v>0</v>
      </c>
      <c r="E16" s="234">
        <f t="shared" si="0"/>
        <v>96296456.048000008</v>
      </c>
      <c r="F16" s="235">
        <v>70309926.60800001</v>
      </c>
      <c r="G16" s="236">
        <v>0</v>
      </c>
      <c r="H16" s="237">
        <v>70309926.60800001</v>
      </c>
    </row>
    <row r="17" spans="1:8" ht="15.75">
      <c r="A17" s="30">
        <v>9</v>
      </c>
      <c r="B17" s="34" t="s">
        <v>204</v>
      </c>
      <c r="C17" s="372">
        <v>125010835.66347033</v>
      </c>
      <c r="D17" s="372">
        <v>0</v>
      </c>
      <c r="E17" s="234">
        <f t="shared" si="0"/>
        <v>125010835.66347033</v>
      </c>
      <c r="F17" s="235">
        <v>105986951.72999999</v>
      </c>
      <c r="G17" s="236">
        <v>0</v>
      </c>
      <c r="H17" s="237">
        <v>105986951.72999999</v>
      </c>
    </row>
    <row r="18" spans="1:8" ht="15.75">
      <c r="A18" s="30">
        <v>10</v>
      </c>
      <c r="B18" s="34" t="s">
        <v>205</v>
      </c>
      <c r="C18" s="372">
        <v>352296415.71039999</v>
      </c>
      <c r="D18" s="372">
        <v>0</v>
      </c>
      <c r="E18" s="234">
        <f t="shared" si="0"/>
        <v>352296415.71039999</v>
      </c>
      <c r="F18" s="235">
        <v>376035248.95020002</v>
      </c>
      <c r="G18" s="236">
        <v>0</v>
      </c>
      <c r="H18" s="237">
        <v>376035248.95020002</v>
      </c>
    </row>
    <row r="19" spans="1:8" ht="15.75">
      <c r="A19" s="30">
        <v>11</v>
      </c>
      <c r="B19" s="34" t="s">
        <v>206</v>
      </c>
      <c r="C19" s="372">
        <v>200317060.94366801</v>
      </c>
      <c r="D19" s="372">
        <v>53374497.38347093</v>
      </c>
      <c r="E19" s="234">
        <f t="shared" si="0"/>
        <v>253691558.32713893</v>
      </c>
      <c r="F19" s="235">
        <v>89838612.761399984</v>
      </c>
      <c r="G19" s="236">
        <v>22629236.829999998</v>
      </c>
      <c r="H19" s="237">
        <v>112467849.59139998</v>
      </c>
    </row>
    <row r="20" spans="1:8" ht="15.75">
      <c r="A20" s="30">
        <v>12</v>
      </c>
      <c r="B20" s="36" t="s">
        <v>207</v>
      </c>
      <c r="C20" s="234">
        <f>SUM(C7:C11)+SUM(C14:C19)</f>
        <v>6071669712.7561378</v>
      </c>
      <c r="D20" s="234">
        <f>SUM(D7:D11)+SUM(D14:D19)</f>
        <v>6241664851.5962095</v>
      </c>
      <c r="E20" s="234">
        <f t="shared" si="0"/>
        <v>12313334564.352348</v>
      </c>
      <c r="F20" s="234">
        <v>4616244531.5007</v>
      </c>
      <c r="G20" s="234">
        <v>5609181378.2597008</v>
      </c>
      <c r="H20" s="237">
        <v>10225425909.760401</v>
      </c>
    </row>
    <row r="21" spans="1:8" ht="15.75">
      <c r="A21" s="30"/>
      <c r="B21" s="31" t="s">
        <v>224</v>
      </c>
      <c r="C21" s="238"/>
      <c r="D21" s="238"/>
      <c r="E21" s="238"/>
      <c r="F21" s="239"/>
      <c r="G21" s="240"/>
      <c r="H21" s="241"/>
    </row>
    <row r="22" spans="1:8" ht="15.75">
      <c r="A22" s="30">
        <v>13</v>
      </c>
      <c r="B22" s="34" t="s">
        <v>208</v>
      </c>
      <c r="C22" s="372">
        <v>286981503.54000002</v>
      </c>
      <c r="D22" s="372">
        <v>310742659.94999999</v>
      </c>
      <c r="E22" s="234">
        <f>C22+D22</f>
        <v>597724163.49000001</v>
      </c>
      <c r="F22" s="235">
        <v>135277361.63</v>
      </c>
      <c r="G22" s="236">
        <v>192036908.08999997</v>
      </c>
      <c r="H22" s="237">
        <v>327314269.71999997</v>
      </c>
    </row>
    <row r="23" spans="1:8" ht="15.75">
      <c r="A23" s="30">
        <v>14</v>
      </c>
      <c r="B23" s="34" t="s">
        <v>209</v>
      </c>
      <c r="C23" s="372">
        <v>774718657.98430002</v>
      </c>
      <c r="D23" s="372">
        <v>897142675.83999991</v>
      </c>
      <c r="E23" s="234">
        <f t="shared" ref="E23:E40" si="1">C23+D23</f>
        <v>1671861333.8242998</v>
      </c>
      <c r="F23" s="235">
        <v>688395401.18550003</v>
      </c>
      <c r="G23" s="236">
        <v>952080090.36000001</v>
      </c>
      <c r="H23" s="237">
        <v>1640475491.5455</v>
      </c>
    </row>
    <row r="24" spans="1:8" ht="15.75">
      <c r="A24" s="30">
        <v>15</v>
      </c>
      <c r="B24" s="34" t="s">
        <v>210</v>
      </c>
      <c r="C24" s="372">
        <v>621669528.37119997</v>
      </c>
      <c r="D24" s="372">
        <v>999850596.73000002</v>
      </c>
      <c r="E24" s="234">
        <f t="shared" si="1"/>
        <v>1621520125.1012001</v>
      </c>
      <c r="F24" s="235">
        <v>375760141.66999996</v>
      </c>
      <c r="G24" s="236">
        <v>811432872.15999997</v>
      </c>
      <c r="H24" s="237">
        <v>1187193013.8299999</v>
      </c>
    </row>
    <row r="25" spans="1:8" ht="15.75">
      <c r="A25" s="30">
        <v>16</v>
      </c>
      <c r="B25" s="34" t="s">
        <v>211</v>
      </c>
      <c r="C25" s="372">
        <v>1314029018.22</v>
      </c>
      <c r="D25" s="372">
        <v>2279268358.8899999</v>
      </c>
      <c r="E25" s="234">
        <f t="shared" si="1"/>
        <v>3593297377.1099997</v>
      </c>
      <c r="F25" s="235">
        <v>415603410.83999997</v>
      </c>
      <c r="G25" s="236">
        <v>2064744474.6700001</v>
      </c>
      <c r="H25" s="237">
        <v>2480347885.5100002</v>
      </c>
    </row>
    <row r="26" spans="1:8" ht="15.75">
      <c r="A26" s="30">
        <v>17</v>
      </c>
      <c r="B26" s="34" t="s">
        <v>212</v>
      </c>
      <c r="C26" s="372">
        <v>471815000</v>
      </c>
      <c r="D26" s="372">
        <v>996381564.20000005</v>
      </c>
      <c r="E26" s="234">
        <f t="shared" si="1"/>
        <v>1468196564.2</v>
      </c>
      <c r="F26" s="239">
        <v>545215000</v>
      </c>
      <c r="G26" s="240">
        <v>185625434.59999999</v>
      </c>
      <c r="H26" s="237">
        <v>730840434.60000002</v>
      </c>
    </row>
    <row r="27" spans="1:8" ht="15.75">
      <c r="A27" s="30">
        <v>18</v>
      </c>
      <c r="B27" s="34" t="s">
        <v>213</v>
      </c>
      <c r="C27" s="372">
        <v>949813230.75</v>
      </c>
      <c r="D27" s="372">
        <v>499831197.34480006</v>
      </c>
      <c r="E27" s="234">
        <f t="shared" si="1"/>
        <v>1449644428.0948</v>
      </c>
      <c r="F27" s="235">
        <v>1175083720.9300001</v>
      </c>
      <c r="G27" s="236">
        <v>883911899.74989998</v>
      </c>
      <c r="H27" s="237">
        <v>2058995620.6799002</v>
      </c>
    </row>
    <row r="28" spans="1:8" ht="15.75">
      <c r="A28" s="30">
        <v>19</v>
      </c>
      <c r="B28" s="34" t="s">
        <v>214</v>
      </c>
      <c r="C28" s="372">
        <v>23433662.380000003</v>
      </c>
      <c r="D28" s="372">
        <v>38094919.289999992</v>
      </c>
      <c r="E28" s="234">
        <f t="shared" si="1"/>
        <v>61528581.669999994</v>
      </c>
      <c r="F28" s="235">
        <v>17141004.580000002</v>
      </c>
      <c r="G28" s="236">
        <v>19638602.91</v>
      </c>
      <c r="H28" s="237">
        <v>36779607.490000002</v>
      </c>
    </row>
    <row r="29" spans="1:8" ht="15.75">
      <c r="A29" s="30">
        <v>20</v>
      </c>
      <c r="B29" s="34" t="s">
        <v>136</v>
      </c>
      <c r="C29" s="372">
        <v>56699111.428200006</v>
      </c>
      <c r="D29" s="372">
        <v>41456507.549999997</v>
      </c>
      <c r="E29" s="234">
        <f t="shared" si="1"/>
        <v>98155618.978200004</v>
      </c>
      <c r="F29" s="235">
        <v>55857566.480800003</v>
      </c>
      <c r="G29" s="236">
        <v>158705625.9765</v>
      </c>
      <c r="H29" s="237">
        <v>214563192.45730001</v>
      </c>
    </row>
    <row r="30" spans="1:8" ht="15.75">
      <c r="A30" s="30">
        <v>21</v>
      </c>
      <c r="B30" s="34" t="s">
        <v>215</v>
      </c>
      <c r="C30" s="372">
        <v>0</v>
      </c>
      <c r="D30" s="372">
        <v>404514000</v>
      </c>
      <c r="E30" s="234">
        <f t="shared" si="1"/>
        <v>404514000</v>
      </c>
      <c r="F30" s="235">
        <v>0</v>
      </c>
      <c r="G30" s="236">
        <v>397188000</v>
      </c>
      <c r="H30" s="237">
        <v>397188000</v>
      </c>
    </row>
    <row r="31" spans="1:8" ht="15.75">
      <c r="A31" s="30">
        <v>22</v>
      </c>
      <c r="B31" s="36" t="s">
        <v>216</v>
      </c>
      <c r="C31" s="234">
        <f>SUM(C22:C30)</f>
        <v>4499159712.6737003</v>
      </c>
      <c r="D31" s="234">
        <f>SUM(D22:D30)</f>
        <v>6467282479.7947998</v>
      </c>
      <c r="E31" s="234">
        <f>C31+D31</f>
        <v>10966442192.4685</v>
      </c>
      <c r="F31" s="234">
        <v>3408333607.3162999</v>
      </c>
      <c r="G31" s="234">
        <v>5665363908.5163994</v>
      </c>
      <c r="H31" s="237">
        <v>9073697515.8326988</v>
      </c>
    </row>
    <row r="32" spans="1:8" ht="15.75">
      <c r="A32" s="30"/>
      <c r="B32" s="31" t="s">
        <v>225</v>
      </c>
      <c r="C32" s="238"/>
      <c r="D32" s="238"/>
      <c r="E32" s="233"/>
      <c r="F32" s="239"/>
      <c r="G32" s="240"/>
      <c r="H32" s="241"/>
    </row>
    <row r="33" spans="1:8" ht="15.75">
      <c r="A33" s="30">
        <v>23</v>
      </c>
      <c r="B33" s="34" t="s">
        <v>217</v>
      </c>
      <c r="C33" s="372">
        <v>27821150.18</v>
      </c>
      <c r="D33" s="238"/>
      <c r="E33" s="234">
        <f t="shared" si="1"/>
        <v>27821150.18</v>
      </c>
      <c r="F33" s="235">
        <v>27821150.18</v>
      </c>
      <c r="G33" s="240">
        <v>0</v>
      </c>
      <c r="H33" s="237">
        <v>27821150.18</v>
      </c>
    </row>
    <row r="34" spans="1:8" ht="15.75">
      <c r="A34" s="30">
        <v>24</v>
      </c>
      <c r="B34" s="34" t="s">
        <v>218</v>
      </c>
      <c r="C34" s="372">
        <v>0</v>
      </c>
      <c r="D34" s="238"/>
      <c r="E34" s="234">
        <f t="shared" si="1"/>
        <v>0</v>
      </c>
      <c r="F34" s="235">
        <v>0</v>
      </c>
      <c r="G34" s="240">
        <v>0</v>
      </c>
      <c r="H34" s="237">
        <v>0</v>
      </c>
    </row>
    <row r="35" spans="1:8" ht="15.75">
      <c r="A35" s="30">
        <v>25</v>
      </c>
      <c r="B35" s="35" t="s">
        <v>219</v>
      </c>
      <c r="C35" s="372">
        <v>-2531951.2000000002</v>
      </c>
      <c r="D35" s="238"/>
      <c r="E35" s="234">
        <f t="shared" si="1"/>
        <v>-2531951.2000000002</v>
      </c>
      <c r="F35" s="235">
        <v>-1910346.2</v>
      </c>
      <c r="G35" s="240">
        <v>0</v>
      </c>
      <c r="H35" s="237">
        <v>-1910346.2</v>
      </c>
    </row>
    <row r="36" spans="1:8" ht="15.75">
      <c r="A36" s="30">
        <v>26</v>
      </c>
      <c r="B36" s="34" t="s">
        <v>220</v>
      </c>
      <c r="C36" s="372">
        <v>142156854.34</v>
      </c>
      <c r="D36" s="238"/>
      <c r="E36" s="234">
        <f t="shared" si="1"/>
        <v>142156854.34</v>
      </c>
      <c r="F36" s="235">
        <v>188265047.35999998</v>
      </c>
      <c r="G36" s="240">
        <v>0</v>
      </c>
      <c r="H36" s="237">
        <v>188265047.35999998</v>
      </c>
    </row>
    <row r="37" spans="1:8" ht="15.75">
      <c r="A37" s="30">
        <v>27</v>
      </c>
      <c r="B37" s="34" t="s">
        <v>221</v>
      </c>
      <c r="C37" s="372">
        <v>0</v>
      </c>
      <c r="D37" s="238"/>
      <c r="E37" s="234">
        <f t="shared" si="1"/>
        <v>0</v>
      </c>
      <c r="F37" s="235">
        <v>0</v>
      </c>
      <c r="G37" s="240">
        <v>0</v>
      </c>
      <c r="H37" s="237">
        <v>0</v>
      </c>
    </row>
    <row r="38" spans="1:8" ht="15.75">
      <c r="A38" s="30">
        <v>28</v>
      </c>
      <c r="B38" s="34" t="s">
        <v>222</v>
      </c>
      <c r="C38" s="372">
        <v>1152825006.3538475</v>
      </c>
      <c r="D38" s="238"/>
      <c r="E38" s="234">
        <f t="shared" si="1"/>
        <v>1152825006.3538475</v>
      </c>
      <c r="F38" s="235">
        <v>880086047.89769983</v>
      </c>
      <c r="G38" s="240">
        <v>0</v>
      </c>
      <c r="H38" s="237">
        <v>880086047.89769983</v>
      </c>
    </row>
    <row r="39" spans="1:8" ht="15.75">
      <c r="A39" s="30">
        <v>29</v>
      </c>
      <c r="B39" s="34" t="s">
        <v>238</v>
      </c>
      <c r="C39" s="372">
        <v>26621312.210000001</v>
      </c>
      <c r="D39" s="238"/>
      <c r="E39" s="234">
        <f t="shared" si="1"/>
        <v>26621312.210000001</v>
      </c>
      <c r="F39" s="235">
        <v>57466494.689999998</v>
      </c>
      <c r="G39" s="240">
        <v>0</v>
      </c>
      <c r="H39" s="237">
        <v>57466494.689999998</v>
      </c>
    </row>
    <row r="40" spans="1:8" ht="15.75">
      <c r="A40" s="30">
        <v>30</v>
      </c>
      <c r="B40" s="36" t="s">
        <v>223</v>
      </c>
      <c r="C40" s="372">
        <f>SUM(C33:C39)</f>
        <v>1346892371.8838475</v>
      </c>
      <c r="D40" s="238"/>
      <c r="E40" s="234">
        <f t="shared" si="1"/>
        <v>1346892371.8838475</v>
      </c>
      <c r="F40" s="372">
        <v>1151728393.9276998</v>
      </c>
      <c r="G40" s="240">
        <v>0</v>
      </c>
      <c r="H40" s="237">
        <v>1151728393.9276998</v>
      </c>
    </row>
    <row r="41" spans="1:8" ht="16.5" thickBot="1">
      <c r="A41" s="37">
        <v>31</v>
      </c>
      <c r="B41" s="38" t="s">
        <v>239</v>
      </c>
      <c r="C41" s="242">
        <f>C31+C40</f>
        <v>5846052084.5575476</v>
      </c>
      <c r="D41" s="242">
        <f>D31+D40</f>
        <v>6467282479.7947998</v>
      </c>
      <c r="E41" s="242">
        <f>C41+D41</f>
        <v>12313334564.352348</v>
      </c>
      <c r="F41" s="443">
        <v>4560062001.2439995</v>
      </c>
      <c r="G41" s="443">
        <v>5665363908.5163994</v>
      </c>
      <c r="H41" s="444">
        <v>10225425909.760399</v>
      </c>
    </row>
    <row r="43" spans="1:8">
      <c r="B43" s="39"/>
    </row>
  </sheetData>
  <mergeCells count="2">
    <mergeCell ref="C5:E5"/>
    <mergeCell ref="F5:H5"/>
  </mergeCells>
  <dataValidations count="1">
    <dataValidation type="whole" operator="lessThanOrEqual" allowBlank="1" showInputMessage="1" showErrorMessage="1" sqref="F13:G13">
      <formula1>0</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46" activePane="bottomRight" state="frozen"/>
      <selection pane="topRight" activeCell="B1" sqref="B1"/>
      <selection pane="bottomLeft" activeCell="A6" sqref="A6"/>
      <selection pane="bottomRight" activeCell="E31" sqref="E31"/>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8" ht="15.75">
      <c r="A1" s="13" t="s">
        <v>230</v>
      </c>
      <c r="B1" s="390" t="str">
        <f>'1. key ratios'!B1</f>
        <v>სს ”საქართველოს ბანკი”</v>
      </c>
      <c r="C1" s="12"/>
    </row>
    <row r="2" spans="1:8" ht="15.75">
      <c r="A2" s="13" t="s">
        <v>231</v>
      </c>
      <c r="B2" s="391">
        <f>'1. key ratios'!B2</f>
        <v>43281</v>
      </c>
      <c r="C2" s="23"/>
      <c r="D2" s="14"/>
      <c r="E2" s="14"/>
      <c r="F2" s="14"/>
      <c r="G2" s="14"/>
      <c r="H2" s="14"/>
    </row>
    <row r="3" spans="1:8" ht="15.75">
      <c r="A3" s="13"/>
      <c r="B3" s="12"/>
      <c r="C3" s="23"/>
      <c r="D3" s="14"/>
      <c r="E3" s="14"/>
      <c r="F3" s="14"/>
      <c r="G3" s="14"/>
      <c r="H3" s="14"/>
    </row>
    <row r="4" spans="1:8" ht="16.5" thickBot="1">
      <c r="A4" s="40" t="s">
        <v>654</v>
      </c>
      <c r="B4" s="24" t="s">
        <v>264</v>
      </c>
      <c r="C4" s="27"/>
      <c r="D4" s="27"/>
      <c r="E4" s="27"/>
      <c r="F4" s="40"/>
      <c r="G4" s="40"/>
      <c r="H4" s="41" t="s">
        <v>134</v>
      </c>
    </row>
    <row r="5" spans="1:8" ht="15.75">
      <c r="A5" s="104"/>
      <c r="B5" s="105"/>
      <c r="C5" s="533" t="s">
        <v>236</v>
      </c>
      <c r="D5" s="534"/>
      <c r="E5" s="535"/>
      <c r="F5" s="533" t="s">
        <v>237</v>
      </c>
      <c r="G5" s="534"/>
      <c r="H5" s="536"/>
    </row>
    <row r="6" spans="1:8">
      <c r="A6" s="106" t="s">
        <v>31</v>
      </c>
      <c r="B6" s="42"/>
      <c r="C6" s="43" t="s">
        <v>32</v>
      </c>
      <c r="D6" s="43" t="s">
        <v>137</v>
      </c>
      <c r="E6" s="43" t="s">
        <v>73</v>
      </c>
      <c r="F6" s="43" t="s">
        <v>32</v>
      </c>
      <c r="G6" s="43" t="s">
        <v>137</v>
      </c>
      <c r="H6" s="107" t="s">
        <v>73</v>
      </c>
    </row>
    <row r="7" spans="1:8">
      <c r="A7" s="108"/>
      <c r="B7" s="45" t="s">
        <v>133</v>
      </c>
      <c r="C7" s="46"/>
      <c r="D7" s="46"/>
      <c r="E7" s="46"/>
      <c r="F7" s="46"/>
      <c r="G7" s="46"/>
      <c r="H7" s="109"/>
    </row>
    <row r="8" spans="1:8" ht="15.75">
      <c r="A8" s="108">
        <v>1</v>
      </c>
      <c r="B8" s="47" t="s">
        <v>138</v>
      </c>
      <c r="C8" s="373">
        <v>5413991.4699999997</v>
      </c>
      <c r="D8" s="373">
        <v>11454938.1</v>
      </c>
      <c r="E8" s="234">
        <f>C8+D8</f>
        <v>16868929.57</v>
      </c>
      <c r="F8" s="243">
        <v>2618496.41</v>
      </c>
      <c r="G8" s="243">
        <v>2722210.73</v>
      </c>
      <c r="H8" s="244">
        <v>5340707.1400000006</v>
      </c>
    </row>
    <row r="9" spans="1:8" ht="15.75">
      <c r="A9" s="108">
        <v>2</v>
      </c>
      <c r="B9" s="47" t="s">
        <v>139</v>
      </c>
      <c r="C9" s="245">
        <f>SUM(C10:C18)</f>
        <v>316766493.49280602</v>
      </c>
      <c r="D9" s="245">
        <f>SUM(D10:D18)</f>
        <v>176916051.85069999</v>
      </c>
      <c r="E9" s="234">
        <f t="shared" ref="E9:E67" si="0">C9+D9</f>
        <v>493682545.34350598</v>
      </c>
      <c r="F9" s="245">
        <v>227487033.63439986</v>
      </c>
      <c r="G9" s="245">
        <v>180446307.6399</v>
      </c>
      <c r="H9" s="244">
        <v>407933341.27429986</v>
      </c>
    </row>
    <row r="10" spans="1:8" ht="15.75">
      <c r="A10" s="108">
        <v>2.1</v>
      </c>
      <c r="B10" s="48" t="s">
        <v>140</v>
      </c>
      <c r="C10" s="373">
        <v>1005.07</v>
      </c>
      <c r="D10" s="373">
        <v>0.32</v>
      </c>
      <c r="E10" s="234">
        <f t="shared" si="0"/>
        <v>1005.3900000000001</v>
      </c>
      <c r="F10" s="243">
        <v>918835.19</v>
      </c>
      <c r="G10" s="243">
        <v>4271.22</v>
      </c>
      <c r="H10" s="244">
        <v>923106.40999999992</v>
      </c>
    </row>
    <row r="11" spans="1:8" ht="15.75">
      <c r="A11" s="108">
        <v>2.2000000000000002</v>
      </c>
      <c r="B11" s="48" t="s">
        <v>141</v>
      </c>
      <c r="C11" s="373">
        <v>27004330.789999999</v>
      </c>
      <c r="D11" s="373">
        <v>51238463.243799999</v>
      </c>
      <c r="E11" s="234">
        <f t="shared" si="0"/>
        <v>78242794.033800006</v>
      </c>
      <c r="F11" s="243">
        <v>22798679.628800001</v>
      </c>
      <c r="G11" s="243">
        <v>51993397.088500001</v>
      </c>
      <c r="H11" s="244">
        <v>74792076.717299998</v>
      </c>
    </row>
    <row r="12" spans="1:8" ht="15.75">
      <c r="A12" s="108">
        <v>2.2999999999999998</v>
      </c>
      <c r="B12" s="48" t="s">
        <v>142</v>
      </c>
      <c r="C12" s="373">
        <v>1104135.71</v>
      </c>
      <c r="D12" s="373">
        <v>2222763.5702999998</v>
      </c>
      <c r="E12" s="234">
        <f t="shared" si="0"/>
        <v>3326899.2802999998</v>
      </c>
      <c r="F12" s="243">
        <v>419564.85</v>
      </c>
      <c r="G12" s="243">
        <v>1608097.5181</v>
      </c>
      <c r="H12" s="244">
        <v>2027662.3681000001</v>
      </c>
    </row>
    <row r="13" spans="1:8" ht="15.75">
      <c r="A13" s="108">
        <v>2.4</v>
      </c>
      <c r="B13" s="48" t="s">
        <v>143</v>
      </c>
      <c r="C13" s="373">
        <v>2880897.07</v>
      </c>
      <c r="D13" s="373">
        <v>1858286.31</v>
      </c>
      <c r="E13" s="234">
        <f t="shared" si="0"/>
        <v>4739183.38</v>
      </c>
      <c r="F13" s="243">
        <v>1515007.02</v>
      </c>
      <c r="G13" s="243">
        <v>3393319.37</v>
      </c>
      <c r="H13" s="244">
        <v>4908326.3900000006</v>
      </c>
    </row>
    <row r="14" spans="1:8" ht="15.75">
      <c r="A14" s="108">
        <v>2.5</v>
      </c>
      <c r="B14" s="48" t="s">
        <v>144</v>
      </c>
      <c r="C14" s="373">
        <v>3221843.7</v>
      </c>
      <c r="D14" s="373">
        <v>11668021.720000001</v>
      </c>
      <c r="E14" s="234">
        <f t="shared" si="0"/>
        <v>14889865.420000002</v>
      </c>
      <c r="F14" s="243">
        <v>2649876.41</v>
      </c>
      <c r="G14" s="243">
        <v>11368345.52</v>
      </c>
      <c r="H14" s="244">
        <v>14018221.93</v>
      </c>
    </row>
    <row r="15" spans="1:8" ht="15.75">
      <c r="A15" s="108">
        <v>2.6</v>
      </c>
      <c r="B15" s="48" t="s">
        <v>145</v>
      </c>
      <c r="C15" s="373">
        <v>7341208.1100000003</v>
      </c>
      <c r="D15" s="373">
        <v>26265951.536800001</v>
      </c>
      <c r="E15" s="234">
        <f t="shared" si="0"/>
        <v>33607159.646800004</v>
      </c>
      <c r="F15" s="243">
        <v>4179306.93</v>
      </c>
      <c r="G15" s="243">
        <v>25324343.9531</v>
      </c>
      <c r="H15" s="244">
        <v>29503650.883099999</v>
      </c>
    </row>
    <row r="16" spans="1:8" ht="15.75">
      <c r="A16" s="108">
        <v>2.7</v>
      </c>
      <c r="B16" s="48" t="s">
        <v>146</v>
      </c>
      <c r="C16" s="373">
        <v>3125232.6129999999</v>
      </c>
      <c r="D16" s="373">
        <v>2725931.7113000001</v>
      </c>
      <c r="E16" s="234">
        <f t="shared" si="0"/>
        <v>5851164.3243000004</v>
      </c>
      <c r="F16" s="243">
        <v>4179154.4611999998</v>
      </c>
      <c r="G16" s="243">
        <v>3518460.9703000002</v>
      </c>
      <c r="H16" s="244">
        <v>7697615.4314999999</v>
      </c>
    </row>
    <row r="17" spans="1:8" ht="15.75">
      <c r="A17" s="108">
        <v>2.8</v>
      </c>
      <c r="B17" s="48" t="s">
        <v>147</v>
      </c>
      <c r="C17" s="373">
        <v>271802380.48280597</v>
      </c>
      <c r="D17" s="373">
        <v>80486073.230700001</v>
      </c>
      <c r="E17" s="234">
        <f t="shared" si="0"/>
        <v>352288453.71350598</v>
      </c>
      <c r="F17" s="243">
        <v>190270901.41999999</v>
      </c>
      <c r="G17" s="243">
        <v>82387644.089900002</v>
      </c>
      <c r="H17" s="244">
        <v>272658545.50989997</v>
      </c>
    </row>
    <row r="18" spans="1:8" ht="15.75">
      <c r="A18" s="108">
        <v>2.9</v>
      </c>
      <c r="B18" s="48" t="s">
        <v>148</v>
      </c>
      <c r="C18" s="373">
        <v>285459.94699999999</v>
      </c>
      <c r="D18" s="373">
        <v>450560.20779999997</v>
      </c>
      <c r="E18" s="234">
        <f t="shared" si="0"/>
        <v>736020.1547999999</v>
      </c>
      <c r="F18" s="243">
        <v>555707.72439987177</v>
      </c>
      <c r="G18" s="243">
        <v>848427.91</v>
      </c>
      <c r="H18" s="244">
        <v>1404135.6343998718</v>
      </c>
    </row>
    <row r="19" spans="1:8" ht="15.75">
      <c r="A19" s="108">
        <v>3</v>
      </c>
      <c r="B19" s="47" t="s">
        <v>149</v>
      </c>
      <c r="C19" s="373">
        <v>8788340.1400000006</v>
      </c>
      <c r="D19" s="373">
        <v>1338304.6100000001</v>
      </c>
      <c r="E19" s="234">
        <f t="shared" si="0"/>
        <v>10126644.75</v>
      </c>
      <c r="F19" s="243">
        <v>4981331.12</v>
      </c>
      <c r="G19" s="243">
        <v>1376134.2</v>
      </c>
      <c r="H19" s="244">
        <v>6357465.3200000003</v>
      </c>
    </row>
    <row r="20" spans="1:8" ht="15.75">
      <c r="A20" s="108">
        <v>4</v>
      </c>
      <c r="B20" s="47" t="s">
        <v>150</v>
      </c>
      <c r="C20" s="373">
        <v>60095435.890000001</v>
      </c>
      <c r="D20" s="373">
        <v>4281984.8499999996</v>
      </c>
      <c r="E20" s="234">
        <f t="shared" si="0"/>
        <v>64377420.740000002</v>
      </c>
      <c r="F20" s="243">
        <v>48754533.380000003</v>
      </c>
      <c r="G20" s="243">
        <v>2016854.19</v>
      </c>
      <c r="H20" s="244">
        <v>50771387.57</v>
      </c>
    </row>
    <row r="21" spans="1:8" ht="15.75">
      <c r="A21" s="108">
        <v>5</v>
      </c>
      <c r="B21" s="47" t="s">
        <v>151</v>
      </c>
      <c r="C21" s="373">
        <v>0</v>
      </c>
      <c r="D21" s="373">
        <v>0</v>
      </c>
      <c r="E21" s="234">
        <f t="shared" si="0"/>
        <v>0</v>
      </c>
      <c r="F21" s="243">
        <v>0</v>
      </c>
      <c r="G21" s="243">
        <v>0</v>
      </c>
      <c r="H21" s="244">
        <v>0</v>
      </c>
    </row>
    <row r="22" spans="1:8" ht="15.75">
      <c r="A22" s="108">
        <v>6</v>
      </c>
      <c r="B22" s="49" t="s">
        <v>152</v>
      </c>
      <c r="C22" s="245">
        <f>C8+C9+C19+C20+C21</f>
        <v>391064260.99280602</v>
      </c>
      <c r="D22" s="245">
        <f>D8+D9+D19+D20+D21</f>
        <v>193991279.41069999</v>
      </c>
      <c r="E22" s="234">
        <f>C22+D22</f>
        <v>585055540.40350604</v>
      </c>
      <c r="F22" s="245">
        <v>283841394.54439986</v>
      </c>
      <c r="G22" s="245">
        <v>186561506.75989997</v>
      </c>
      <c r="H22" s="244">
        <v>470402901.30429983</v>
      </c>
    </row>
    <row r="23" spans="1:8" ht="15.75">
      <c r="A23" s="108"/>
      <c r="B23" s="45" t="s">
        <v>131</v>
      </c>
      <c r="C23" s="243"/>
      <c r="D23" s="243"/>
      <c r="E23" s="233"/>
      <c r="F23" s="243"/>
      <c r="G23" s="243"/>
      <c r="H23" s="246"/>
    </row>
    <row r="24" spans="1:8" ht="15.75">
      <c r="A24" s="108">
        <v>7</v>
      </c>
      <c r="B24" s="47" t="s">
        <v>153</v>
      </c>
      <c r="C24" s="373">
        <v>26614378.620000001</v>
      </c>
      <c r="D24" s="373">
        <v>8592279.4100000001</v>
      </c>
      <c r="E24" s="234">
        <f t="shared" si="0"/>
        <v>35206658.030000001</v>
      </c>
      <c r="F24" s="243">
        <v>25550028.870000001</v>
      </c>
      <c r="G24" s="243">
        <v>6455960.2000000002</v>
      </c>
      <c r="H24" s="244">
        <v>32005989.07</v>
      </c>
    </row>
    <row r="25" spans="1:8" ht="15.75">
      <c r="A25" s="108">
        <v>8</v>
      </c>
      <c r="B25" s="47" t="s">
        <v>154</v>
      </c>
      <c r="C25" s="373">
        <v>40708840.119999997</v>
      </c>
      <c r="D25" s="373">
        <v>38771695.619999997</v>
      </c>
      <c r="E25" s="234">
        <f t="shared" si="0"/>
        <v>79480535.739999995</v>
      </c>
      <c r="F25" s="243">
        <v>18092027.030000001</v>
      </c>
      <c r="G25" s="243">
        <v>45949993.240000002</v>
      </c>
      <c r="H25" s="244">
        <v>64042020.270000003</v>
      </c>
    </row>
    <row r="26" spans="1:8" ht="15.75">
      <c r="A26" s="108">
        <v>9</v>
      </c>
      <c r="B26" s="47" t="s">
        <v>155</v>
      </c>
      <c r="C26" s="373">
        <v>6600517.2000000002</v>
      </c>
      <c r="D26" s="373">
        <v>841934.94</v>
      </c>
      <c r="E26" s="234">
        <f t="shared" si="0"/>
        <v>7442452.1400000006</v>
      </c>
      <c r="F26" s="243">
        <v>3639644.01</v>
      </c>
      <c r="G26" s="243">
        <v>318455.76</v>
      </c>
      <c r="H26" s="244">
        <v>3958099.7699999996</v>
      </c>
    </row>
    <row r="27" spans="1:8" ht="15.75">
      <c r="A27" s="108">
        <v>10</v>
      </c>
      <c r="B27" s="47" t="s">
        <v>156</v>
      </c>
      <c r="C27" s="373">
        <v>30599273.010000002</v>
      </c>
      <c r="D27" s="373">
        <v>20128571.559999999</v>
      </c>
      <c r="E27" s="234">
        <f t="shared" si="0"/>
        <v>50727844.57</v>
      </c>
      <c r="F27" s="243">
        <v>9142150.0700000003</v>
      </c>
      <c r="G27" s="243">
        <v>4652401.57</v>
      </c>
      <c r="H27" s="244">
        <v>13794551.640000001</v>
      </c>
    </row>
    <row r="28" spans="1:8" ht="15.75">
      <c r="A28" s="108">
        <v>11</v>
      </c>
      <c r="B28" s="47" t="s">
        <v>157</v>
      </c>
      <c r="C28" s="373">
        <v>46173198.439999998</v>
      </c>
      <c r="D28" s="373">
        <v>39963305.259999998</v>
      </c>
      <c r="E28" s="234">
        <f t="shared" si="0"/>
        <v>86136503.699999988</v>
      </c>
      <c r="F28" s="243">
        <v>44075112.719999999</v>
      </c>
      <c r="G28" s="243">
        <v>46147863.68</v>
      </c>
      <c r="H28" s="244">
        <v>90222976.400000006</v>
      </c>
    </row>
    <row r="29" spans="1:8" ht="15.75">
      <c r="A29" s="108">
        <v>12</v>
      </c>
      <c r="B29" s="47" t="s">
        <v>158</v>
      </c>
      <c r="C29" s="373">
        <v>0</v>
      </c>
      <c r="D29" s="373">
        <v>0</v>
      </c>
      <c r="E29" s="234">
        <f t="shared" si="0"/>
        <v>0</v>
      </c>
      <c r="F29" s="243">
        <v>0</v>
      </c>
      <c r="G29" s="243">
        <v>0</v>
      </c>
      <c r="H29" s="244">
        <v>0</v>
      </c>
    </row>
    <row r="30" spans="1:8" ht="15.75">
      <c r="A30" s="108">
        <v>13</v>
      </c>
      <c r="B30" s="50" t="s">
        <v>159</v>
      </c>
      <c r="C30" s="245">
        <f>SUM(C24:C29)</f>
        <v>150696207.38999999</v>
      </c>
      <c r="D30" s="245">
        <f>SUM(D24:D29)</f>
        <v>108297786.78999999</v>
      </c>
      <c r="E30" s="234">
        <f t="shared" si="0"/>
        <v>258993994.17999998</v>
      </c>
      <c r="F30" s="245">
        <v>100498962.7</v>
      </c>
      <c r="G30" s="245">
        <v>103524674.45</v>
      </c>
      <c r="H30" s="244">
        <v>204023637.15000001</v>
      </c>
    </row>
    <row r="31" spans="1:8" ht="15.75">
      <c r="A31" s="108">
        <v>14</v>
      </c>
      <c r="B31" s="50" t="s">
        <v>160</v>
      </c>
      <c r="C31" s="245">
        <f>C22-C30</f>
        <v>240368053.60280603</v>
      </c>
      <c r="D31" s="245">
        <f>D22-D30</f>
        <v>85693492.620700002</v>
      </c>
      <c r="E31" s="234">
        <f t="shared" si="0"/>
        <v>326061546.22350603</v>
      </c>
      <c r="F31" s="245">
        <v>183342431.84439987</v>
      </c>
      <c r="G31" s="245">
        <v>83036832.309899971</v>
      </c>
      <c r="H31" s="244">
        <v>266379264.15429986</v>
      </c>
    </row>
    <row r="32" spans="1:8">
      <c r="A32" s="108"/>
      <c r="B32" s="45"/>
      <c r="C32" s="247"/>
      <c r="D32" s="247"/>
      <c r="E32" s="247"/>
      <c r="F32" s="247"/>
      <c r="G32" s="247"/>
      <c r="H32" s="248"/>
    </row>
    <row r="33" spans="1:8" ht="15.75">
      <c r="A33" s="108"/>
      <c r="B33" s="45" t="s">
        <v>161</v>
      </c>
      <c r="C33" s="243"/>
      <c r="D33" s="243"/>
      <c r="E33" s="233"/>
      <c r="F33" s="243"/>
      <c r="G33" s="243"/>
      <c r="H33" s="246"/>
    </row>
    <row r="34" spans="1:8" ht="15.75">
      <c r="A34" s="108">
        <v>15</v>
      </c>
      <c r="B34" s="44" t="s">
        <v>132</v>
      </c>
      <c r="C34" s="249">
        <f>C35-C36</f>
        <v>58230607.849999994</v>
      </c>
      <c r="D34" s="249">
        <f>D35-D36</f>
        <v>2368928.91</v>
      </c>
      <c r="E34" s="234">
        <f t="shared" si="0"/>
        <v>60599536.75999999</v>
      </c>
      <c r="F34" s="249">
        <v>52799305.259999998</v>
      </c>
      <c r="G34" s="249">
        <v>715026.05000000075</v>
      </c>
      <c r="H34" s="244">
        <v>53514331.310000002</v>
      </c>
    </row>
    <row r="35" spans="1:8" ht="15.75">
      <c r="A35" s="108">
        <v>15.1</v>
      </c>
      <c r="B35" s="48" t="s">
        <v>162</v>
      </c>
      <c r="C35" s="373">
        <v>75084268.969999999</v>
      </c>
      <c r="D35" s="373">
        <v>23997555.539999999</v>
      </c>
      <c r="E35" s="234">
        <f t="shared" si="0"/>
        <v>99081824.50999999</v>
      </c>
      <c r="F35" s="243">
        <v>64084147.159999996</v>
      </c>
      <c r="G35" s="243">
        <v>19781710.32</v>
      </c>
      <c r="H35" s="244">
        <v>83865857.479999989</v>
      </c>
    </row>
    <row r="36" spans="1:8" ht="15.75">
      <c r="A36" s="108">
        <v>15.2</v>
      </c>
      <c r="B36" s="48" t="s">
        <v>163</v>
      </c>
      <c r="C36" s="373">
        <v>16853661.120000001</v>
      </c>
      <c r="D36" s="373">
        <v>21628626.629999999</v>
      </c>
      <c r="E36" s="234">
        <f t="shared" si="0"/>
        <v>38482287.75</v>
      </c>
      <c r="F36" s="243">
        <v>11284841.9</v>
      </c>
      <c r="G36" s="243">
        <v>19066684.27</v>
      </c>
      <c r="H36" s="244">
        <v>30351526.170000002</v>
      </c>
    </row>
    <row r="37" spans="1:8" ht="15.75">
      <c r="A37" s="108">
        <v>16</v>
      </c>
      <c r="B37" s="47" t="s">
        <v>164</v>
      </c>
      <c r="C37" s="373">
        <v>0</v>
      </c>
      <c r="D37" s="373">
        <v>596015.43000000005</v>
      </c>
      <c r="E37" s="234">
        <f t="shared" si="0"/>
        <v>596015.43000000005</v>
      </c>
      <c r="F37" s="243">
        <v>0</v>
      </c>
      <c r="G37" s="243">
        <v>0</v>
      </c>
      <c r="H37" s="244">
        <v>0</v>
      </c>
    </row>
    <row r="38" spans="1:8" ht="15.75">
      <c r="A38" s="108">
        <v>17</v>
      </c>
      <c r="B38" s="47" t="s">
        <v>165</v>
      </c>
      <c r="C38" s="373">
        <v>7338.03</v>
      </c>
      <c r="D38" s="373">
        <v>0</v>
      </c>
      <c r="E38" s="234">
        <f t="shared" si="0"/>
        <v>7338.03</v>
      </c>
      <c r="F38" s="243">
        <v>0.1</v>
      </c>
      <c r="G38" s="243">
        <v>0</v>
      </c>
      <c r="H38" s="244">
        <v>0.1</v>
      </c>
    </row>
    <row r="39" spans="1:8" ht="15.75">
      <c r="A39" s="108">
        <v>18</v>
      </c>
      <c r="B39" s="47" t="s">
        <v>166</v>
      </c>
      <c r="C39" s="373">
        <v>432902.29</v>
      </c>
      <c r="D39" s="373">
        <v>-602981.04</v>
      </c>
      <c r="E39" s="234">
        <f t="shared" si="0"/>
        <v>-170078.75000000006</v>
      </c>
      <c r="F39" s="243">
        <v>169036.04</v>
      </c>
      <c r="G39" s="243">
        <v>1864198.66</v>
      </c>
      <c r="H39" s="244">
        <v>2033234.7</v>
      </c>
    </row>
    <row r="40" spans="1:8" ht="15.75">
      <c r="A40" s="108">
        <v>19</v>
      </c>
      <c r="B40" s="47" t="s">
        <v>167</v>
      </c>
      <c r="C40" s="373">
        <v>43182800.170999996</v>
      </c>
      <c r="D40" s="373">
        <v>0</v>
      </c>
      <c r="E40" s="234">
        <f t="shared" si="0"/>
        <v>43182800.170999996</v>
      </c>
      <c r="F40" s="243">
        <v>40235528.259999998</v>
      </c>
      <c r="G40" s="243">
        <v>0</v>
      </c>
      <c r="H40" s="244">
        <v>40235528.259999998</v>
      </c>
    </row>
    <row r="41" spans="1:8" ht="15.75">
      <c r="A41" s="108">
        <v>20</v>
      </c>
      <c r="B41" s="47" t="s">
        <v>168</v>
      </c>
      <c r="C41" s="373">
        <v>-9855401.0700000003</v>
      </c>
      <c r="D41" s="373">
        <v>0</v>
      </c>
      <c r="E41" s="234">
        <f t="shared" si="0"/>
        <v>-9855401.0700000003</v>
      </c>
      <c r="F41" s="243">
        <v>-2808072.45</v>
      </c>
      <c r="G41" s="243">
        <v>0</v>
      </c>
      <c r="H41" s="244">
        <v>-2808072.45</v>
      </c>
    </row>
    <row r="42" spans="1:8" ht="15.75">
      <c r="A42" s="108">
        <v>21</v>
      </c>
      <c r="B42" s="47" t="s">
        <v>169</v>
      </c>
      <c r="C42" s="373">
        <v>3012479.58</v>
      </c>
      <c r="D42" s="373">
        <v>0</v>
      </c>
      <c r="E42" s="234">
        <f t="shared" si="0"/>
        <v>3012479.58</v>
      </c>
      <c r="F42" s="243">
        <v>2131632.41</v>
      </c>
      <c r="G42" s="243">
        <v>0</v>
      </c>
      <c r="H42" s="244">
        <v>2131632.41</v>
      </c>
    </row>
    <row r="43" spans="1:8" ht="15.75">
      <c r="A43" s="108">
        <v>22</v>
      </c>
      <c r="B43" s="47" t="s">
        <v>170</v>
      </c>
      <c r="C43" s="373">
        <v>5450253.1100000003</v>
      </c>
      <c r="D43" s="373">
        <v>8150446.0800000001</v>
      </c>
      <c r="E43" s="234">
        <f t="shared" si="0"/>
        <v>13600699.190000001</v>
      </c>
      <c r="F43" s="243">
        <v>3687422.72</v>
      </c>
      <c r="G43" s="243">
        <v>7022418.0099999998</v>
      </c>
      <c r="H43" s="244">
        <v>10709840.73</v>
      </c>
    </row>
    <row r="44" spans="1:8" ht="15.75">
      <c r="A44" s="108">
        <v>23</v>
      </c>
      <c r="B44" s="47" t="s">
        <v>171</v>
      </c>
      <c r="C44" s="373">
        <v>593792.98854026792</v>
      </c>
      <c r="D44" s="373">
        <v>7822162.3700000001</v>
      </c>
      <c r="E44" s="234">
        <f t="shared" si="0"/>
        <v>8415955.3585402686</v>
      </c>
      <c r="F44" s="243">
        <v>36714.639999999999</v>
      </c>
      <c r="G44" s="243">
        <v>754042</v>
      </c>
      <c r="H44" s="244">
        <v>790756.64</v>
      </c>
    </row>
    <row r="45" spans="1:8" ht="15.75">
      <c r="A45" s="108">
        <v>24</v>
      </c>
      <c r="B45" s="50" t="s">
        <v>172</v>
      </c>
      <c r="C45" s="245">
        <f>C34+C37+C38+C39+C40+C41+C42+C43+C44</f>
        <v>101054772.94954026</v>
      </c>
      <c r="D45" s="245">
        <f>D34+D37+D38+D39+D40+D41+D42+D43+D44</f>
        <v>18334571.75</v>
      </c>
      <c r="E45" s="234">
        <f t="shared" si="0"/>
        <v>119389344.69954026</v>
      </c>
      <c r="F45" s="245">
        <v>96251566.979999989</v>
      </c>
      <c r="G45" s="245">
        <v>10355684.720000001</v>
      </c>
      <c r="H45" s="244">
        <v>106607251.69999999</v>
      </c>
    </row>
    <row r="46" spans="1:8">
      <c r="A46" s="108"/>
      <c r="B46" s="45" t="s">
        <v>173</v>
      </c>
      <c r="C46" s="243"/>
      <c r="D46" s="243"/>
      <c r="E46" s="243"/>
      <c r="F46" s="243"/>
      <c r="G46" s="243"/>
      <c r="H46" s="250"/>
    </row>
    <row r="47" spans="1:8" ht="15.75">
      <c r="A47" s="108">
        <v>25</v>
      </c>
      <c r="B47" s="47" t="s">
        <v>174</v>
      </c>
      <c r="C47" s="373">
        <v>4058774.23</v>
      </c>
      <c r="D47" s="373">
        <v>11599170.01</v>
      </c>
      <c r="E47" s="234">
        <f t="shared" si="0"/>
        <v>15657944.24</v>
      </c>
      <c r="F47" s="243">
        <v>1603019.7</v>
      </c>
      <c r="G47" s="243">
        <v>11202682.65</v>
      </c>
      <c r="H47" s="244">
        <v>12805702.35</v>
      </c>
    </row>
    <row r="48" spans="1:8" ht="15.75">
      <c r="A48" s="108">
        <v>26</v>
      </c>
      <c r="B48" s="47" t="s">
        <v>175</v>
      </c>
      <c r="C48" s="373">
        <v>12096525.859999999</v>
      </c>
      <c r="D48" s="373">
        <v>11598210.25</v>
      </c>
      <c r="E48" s="234">
        <f t="shared" si="0"/>
        <v>23694736.109999999</v>
      </c>
      <c r="F48" s="243">
        <v>8736175.5</v>
      </c>
      <c r="G48" s="243">
        <v>4383452.1500000004</v>
      </c>
      <c r="H48" s="244">
        <v>13119627.65</v>
      </c>
    </row>
    <row r="49" spans="1:9" ht="15.75">
      <c r="A49" s="108">
        <v>27</v>
      </c>
      <c r="B49" s="47" t="s">
        <v>176</v>
      </c>
      <c r="C49" s="373">
        <v>95382703.780000001</v>
      </c>
      <c r="D49" s="373">
        <v>0</v>
      </c>
      <c r="E49" s="234">
        <f t="shared" si="0"/>
        <v>95382703.780000001</v>
      </c>
      <c r="F49" s="243">
        <v>80255536.439999998</v>
      </c>
      <c r="G49" s="243">
        <v>0</v>
      </c>
      <c r="H49" s="244">
        <v>80255536.439999998</v>
      </c>
    </row>
    <row r="50" spans="1:9" ht="15.75">
      <c r="A50" s="108">
        <v>28</v>
      </c>
      <c r="B50" s="47" t="s">
        <v>314</v>
      </c>
      <c r="C50" s="373">
        <v>4034547.25</v>
      </c>
      <c r="D50" s="373">
        <v>0</v>
      </c>
      <c r="E50" s="234">
        <f t="shared" si="0"/>
        <v>4034547.25</v>
      </c>
      <c r="F50" s="243">
        <v>3184539.92</v>
      </c>
      <c r="G50" s="243">
        <v>0</v>
      </c>
      <c r="H50" s="244">
        <v>3184539.92</v>
      </c>
    </row>
    <row r="51" spans="1:9" ht="15.75">
      <c r="A51" s="108">
        <v>29</v>
      </c>
      <c r="B51" s="47" t="s">
        <v>177</v>
      </c>
      <c r="C51" s="373">
        <v>20044424.1556</v>
      </c>
      <c r="D51" s="373">
        <v>0</v>
      </c>
      <c r="E51" s="234">
        <f t="shared" si="0"/>
        <v>20044424.1556</v>
      </c>
      <c r="F51" s="243">
        <v>17957331.149799999</v>
      </c>
      <c r="G51" s="243">
        <v>0</v>
      </c>
      <c r="H51" s="244">
        <v>17957331.149799999</v>
      </c>
    </row>
    <row r="52" spans="1:9" ht="15.75">
      <c r="A52" s="108">
        <v>30</v>
      </c>
      <c r="B52" s="47" t="s">
        <v>178</v>
      </c>
      <c r="C52" s="373">
        <v>21434724.440000001</v>
      </c>
      <c r="D52" s="373">
        <v>406400.51</v>
      </c>
      <c r="E52" s="234">
        <f t="shared" si="0"/>
        <v>21841124.950000003</v>
      </c>
      <c r="F52" s="243">
        <v>16299934.01</v>
      </c>
      <c r="G52" s="243">
        <v>3215472.88</v>
      </c>
      <c r="H52" s="244">
        <v>19515406.890000001</v>
      </c>
    </row>
    <row r="53" spans="1:9" ht="15.75">
      <c r="A53" s="108">
        <v>31</v>
      </c>
      <c r="B53" s="50" t="s">
        <v>179</v>
      </c>
      <c r="C53" s="245">
        <f>C47+C48+C49+C50+C51+C52</f>
        <v>157051699.71560001</v>
      </c>
      <c r="D53" s="245">
        <f>D47+D48+D49+D50+D51+D52</f>
        <v>23603780.77</v>
      </c>
      <c r="E53" s="234">
        <f t="shared" si="0"/>
        <v>180655480.48560002</v>
      </c>
      <c r="F53" s="245">
        <v>128036536.71980001</v>
      </c>
      <c r="G53" s="245">
        <v>18801607.68</v>
      </c>
      <c r="H53" s="244">
        <v>146838144.3998</v>
      </c>
    </row>
    <row r="54" spans="1:9" ht="15.75">
      <c r="A54" s="108">
        <v>32</v>
      </c>
      <c r="B54" s="50" t="s">
        <v>180</v>
      </c>
      <c r="C54" s="245">
        <f>C45-C53</f>
        <v>-55996926.766059756</v>
      </c>
      <c r="D54" s="245">
        <f>D45-D53</f>
        <v>-5269209.0199999996</v>
      </c>
      <c r="E54" s="234">
        <f t="shared" si="0"/>
        <v>-61266135.786059752</v>
      </c>
      <c r="F54" s="245">
        <v>-31784969.739800021</v>
      </c>
      <c r="G54" s="245">
        <v>-8445922.959999999</v>
      </c>
      <c r="H54" s="244">
        <v>-40230892.699800022</v>
      </c>
    </row>
    <row r="55" spans="1:9">
      <c r="A55" s="108"/>
      <c r="B55" s="45"/>
      <c r="C55" s="247"/>
      <c r="D55" s="247"/>
      <c r="E55" s="247"/>
      <c r="F55" s="247"/>
      <c r="G55" s="247"/>
      <c r="H55" s="248"/>
    </row>
    <row r="56" spans="1:9" ht="15.75">
      <c r="A56" s="108">
        <v>33</v>
      </c>
      <c r="B56" s="50" t="s">
        <v>181</v>
      </c>
      <c r="C56" s="245">
        <f>C31+C54</f>
        <v>184371126.83674628</v>
      </c>
      <c r="D56" s="245">
        <f>D31+D54</f>
        <v>80424283.600700006</v>
      </c>
      <c r="E56" s="234">
        <f t="shared" si="0"/>
        <v>264795410.4374463</v>
      </c>
      <c r="F56" s="245">
        <v>151557462.10459983</v>
      </c>
      <c r="G56" s="245">
        <v>74590909.349899977</v>
      </c>
      <c r="H56" s="244">
        <v>226148371.45449981</v>
      </c>
    </row>
    <row r="57" spans="1:9">
      <c r="A57" s="108"/>
      <c r="B57" s="45"/>
      <c r="C57" s="247"/>
      <c r="D57" s="247"/>
      <c r="E57" s="247"/>
      <c r="F57" s="247"/>
      <c r="G57" s="247"/>
      <c r="H57" s="248"/>
    </row>
    <row r="58" spans="1:9" ht="15.75">
      <c r="A58" s="108">
        <v>34</v>
      </c>
      <c r="B58" s="47" t="s">
        <v>182</v>
      </c>
      <c r="C58" s="373">
        <v>86780646.869800001</v>
      </c>
      <c r="D58" s="243"/>
      <c r="E58" s="234">
        <f t="shared" si="0"/>
        <v>86780646.869800001</v>
      </c>
      <c r="F58" s="243">
        <v>-16773324.7864</v>
      </c>
      <c r="G58" s="243"/>
      <c r="H58" s="244">
        <v>-16773324.7864</v>
      </c>
    </row>
    <row r="59" spans="1:9" s="183" customFormat="1" ht="15.75">
      <c r="A59" s="108">
        <v>35</v>
      </c>
      <c r="B59" s="44" t="s">
        <v>183</v>
      </c>
      <c r="C59" s="373">
        <v>2667483</v>
      </c>
      <c r="D59" s="251"/>
      <c r="E59" s="252">
        <f t="shared" si="0"/>
        <v>2667483</v>
      </c>
      <c r="F59" s="253">
        <v>4906808.12</v>
      </c>
      <c r="G59" s="253"/>
      <c r="H59" s="254">
        <v>4906808.12</v>
      </c>
      <c r="I59" s="182"/>
    </row>
    <row r="60" spans="1:9" ht="15.75">
      <c r="A60" s="108">
        <v>36</v>
      </c>
      <c r="B60" s="47" t="s">
        <v>184</v>
      </c>
      <c r="C60" s="373">
        <v>2885743.5337999999</v>
      </c>
      <c r="D60" s="243"/>
      <c r="E60" s="234">
        <f t="shared" si="0"/>
        <v>2885743.5337999999</v>
      </c>
      <c r="F60" s="243">
        <v>-3192139.2768000001</v>
      </c>
      <c r="G60" s="243"/>
      <c r="H60" s="244">
        <v>-3192139.2768000001</v>
      </c>
    </row>
    <row r="61" spans="1:9" ht="15.75">
      <c r="A61" s="108">
        <v>37</v>
      </c>
      <c r="B61" s="50" t="s">
        <v>185</v>
      </c>
      <c r="C61" s="245">
        <f>C58+C59+C60</f>
        <v>92333873.403600007</v>
      </c>
      <c r="D61" s="245">
        <f>D58+D59+D60</f>
        <v>0</v>
      </c>
      <c r="E61" s="234">
        <f t="shared" si="0"/>
        <v>92333873.403600007</v>
      </c>
      <c r="F61" s="245">
        <v>-15058655.9432</v>
      </c>
      <c r="G61" s="245">
        <v>0</v>
      </c>
      <c r="H61" s="244">
        <v>-15058655.9432</v>
      </c>
    </row>
    <row r="62" spans="1:9">
      <c r="A62" s="108"/>
      <c r="B62" s="51"/>
      <c r="C62" s="243"/>
      <c r="D62" s="243"/>
      <c r="E62" s="243"/>
      <c r="F62" s="243"/>
      <c r="G62" s="243"/>
      <c r="H62" s="250"/>
    </row>
    <row r="63" spans="1:9" ht="15.75">
      <c r="A63" s="108">
        <v>38</v>
      </c>
      <c r="B63" s="52" t="s">
        <v>315</v>
      </c>
      <c r="C63" s="245">
        <f>C56-C61</f>
        <v>92037253.433146268</v>
      </c>
      <c r="D63" s="245">
        <f>D56-D61</f>
        <v>80424283.600700006</v>
      </c>
      <c r="E63" s="234">
        <f t="shared" si="0"/>
        <v>172461537.03384626</v>
      </c>
      <c r="F63" s="245">
        <v>166616118.04779983</v>
      </c>
      <c r="G63" s="245">
        <v>74590909.349899977</v>
      </c>
      <c r="H63" s="244">
        <v>241207027.3976998</v>
      </c>
    </row>
    <row r="64" spans="1:9" ht="15.75">
      <c r="A64" s="106">
        <v>39</v>
      </c>
      <c r="B64" s="47" t="s">
        <v>186</v>
      </c>
      <c r="C64" s="374">
        <v>0</v>
      </c>
      <c r="D64" s="255"/>
      <c r="E64" s="234">
        <f t="shared" si="0"/>
        <v>0</v>
      </c>
      <c r="F64" s="255">
        <v>24006427</v>
      </c>
      <c r="G64" s="255"/>
      <c r="H64" s="244">
        <v>24006427</v>
      </c>
    </row>
    <row r="65" spans="1:8" ht="15.75">
      <c r="A65" s="108">
        <v>40</v>
      </c>
      <c r="B65" s="50" t="s">
        <v>187</v>
      </c>
      <c r="C65" s="245">
        <f>C63-C64</f>
        <v>92037253.433146268</v>
      </c>
      <c r="D65" s="245">
        <f>D63-D64</f>
        <v>80424283.600700006</v>
      </c>
      <c r="E65" s="234">
        <f t="shared" si="0"/>
        <v>172461537.03384626</v>
      </c>
      <c r="F65" s="245">
        <v>142609691.04779983</v>
      </c>
      <c r="G65" s="245">
        <v>74590909.349899977</v>
      </c>
      <c r="H65" s="244">
        <v>217200600.3976998</v>
      </c>
    </row>
    <row r="66" spans="1:8" ht="15.75">
      <c r="A66" s="106">
        <v>41</v>
      </c>
      <c r="B66" s="47" t="s">
        <v>188</v>
      </c>
      <c r="C66" s="374">
        <v>-58143301.679998703</v>
      </c>
      <c r="D66" s="255"/>
      <c r="E66" s="234">
        <f t="shared" si="0"/>
        <v>-58143301.679998703</v>
      </c>
      <c r="F66" s="255">
        <v>-8780651.5</v>
      </c>
      <c r="G66" s="255"/>
      <c r="H66" s="244">
        <v>-8780651.5</v>
      </c>
    </row>
    <row r="67" spans="1:8" ht="16.5" thickBot="1">
      <c r="A67" s="110">
        <v>42</v>
      </c>
      <c r="B67" s="111" t="s">
        <v>189</v>
      </c>
      <c r="C67" s="256">
        <f>C65+C66</f>
        <v>33893951.753147565</v>
      </c>
      <c r="D67" s="256">
        <f>D65+D66</f>
        <v>80424283.600700006</v>
      </c>
      <c r="E67" s="242">
        <f t="shared" si="0"/>
        <v>114318235.35384756</v>
      </c>
      <c r="F67" s="256">
        <v>133829039.54779983</v>
      </c>
      <c r="G67" s="256">
        <v>74590909.349899977</v>
      </c>
      <c r="H67" s="257">
        <v>208419948.8976998</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6"/>
  <sheetViews>
    <sheetView zoomScaleNormal="100" workbookViewId="0">
      <selection activeCell="E35" sqref="E35"/>
    </sheetView>
  </sheetViews>
  <sheetFormatPr defaultRowHeight="15"/>
  <cols>
    <col min="1" max="1" width="9.5703125" bestFit="1" customWidth="1"/>
    <col min="2" max="2" width="72.28515625" customWidth="1"/>
    <col min="3" max="4" width="12.7109375" style="3" customWidth="1"/>
    <col min="5" max="5" width="13.85546875" bestFit="1" customWidth="1"/>
    <col min="6" max="7" width="12.7109375" style="3" customWidth="1"/>
    <col min="8" max="8" width="13.85546875" style="447" bestFit="1" customWidth="1"/>
  </cols>
  <sheetData>
    <row r="1" spans="1:8">
      <c r="A1" s="2" t="s">
        <v>230</v>
      </c>
      <c r="B1" s="390" t="str">
        <f>'1. key ratios'!B1</f>
        <v>სს ”საქართველოს ბანკი”</v>
      </c>
    </row>
    <row r="2" spans="1:8">
      <c r="A2" s="2" t="s">
        <v>231</v>
      </c>
      <c r="B2" s="391">
        <f>'1. key ratios'!B2</f>
        <v>43281</v>
      </c>
    </row>
    <row r="3" spans="1:8">
      <c r="A3" s="2"/>
    </row>
    <row r="4" spans="1:8" ht="16.5" thickBot="1">
      <c r="A4" s="2" t="s">
        <v>655</v>
      </c>
      <c r="B4" s="2"/>
      <c r="C4" s="187"/>
      <c r="D4" s="187"/>
      <c r="E4" s="187"/>
      <c r="F4" s="187"/>
      <c r="G4" s="187"/>
      <c r="H4" s="187" t="s">
        <v>134</v>
      </c>
    </row>
    <row r="5" spans="1:8" ht="15.75">
      <c r="A5" s="537" t="s">
        <v>31</v>
      </c>
      <c r="B5" s="539" t="s">
        <v>287</v>
      </c>
      <c r="C5" s="541" t="s">
        <v>236</v>
      </c>
      <c r="D5" s="541"/>
      <c r="E5" s="541"/>
      <c r="F5" s="541" t="s">
        <v>237</v>
      </c>
      <c r="G5" s="541"/>
      <c r="H5" s="541"/>
    </row>
    <row r="6" spans="1:8">
      <c r="A6" s="538"/>
      <c r="B6" s="540"/>
      <c r="C6" s="32" t="s">
        <v>32</v>
      </c>
      <c r="D6" s="32" t="s">
        <v>135</v>
      </c>
      <c r="E6" s="32" t="s">
        <v>73</v>
      </c>
      <c r="F6" s="32" t="s">
        <v>32</v>
      </c>
      <c r="G6" s="32" t="s">
        <v>135</v>
      </c>
      <c r="H6" s="32" t="s">
        <v>73</v>
      </c>
    </row>
    <row r="7" spans="1:8" s="3" customFormat="1" ht="15.75">
      <c r="A7" s="188">
        <v>1</v>
      </c>
      <c r="B7" s="189" t="s">
        <v>795</v>
      </c>
      <c r="C7" s="236"/>
      <c r="D7" s="236"/>
      <c r="E7" s="258">
        <f>C7+D7</f>
        <v>0</v>
      </c>
      <c r="F7" s="236"/>
      <c r="G7" s="236"/>
      <c r="H7" s="258">
        <f>F7+G7</f>
        <v>0</v>
      </c>
    </row>
    <row r="8" spans="1:8" s="3" customFormat="1" ht="15.75">
      <c r="A8" s="188">
        <v>1.1000000000000001</v>
      </c>
      <c r="B8" s="190" t="s">
        <v>319</v>
      </c>
      <c r="C8" s="375">
        <v>282377908.91000003</v>
      </c>
      <c r="D8" s="375">
        <v>339907272.40979999</v>
      </c>
      <c r="E8" s="258">
        <f t="shared" ref="E8:E53" si="0">C8+D8</f>
        <v>622285181.31980002</v>
      </c>
      <c r="F8" s="375">
        <v>219252618.12</v>
      </c>
      <c r="G8" s="375">
        <v>228263277.9429</v>
      </c>
      <c r="H8" s="258">
        <f t="shared" ref="H8:H12" si="1">F8+G8</f>
        <v>447515896.06290001</v>
      </c>
    </row>
    <row r="9" spans="1:8" s="3" customFormat="1" ht="15.75">
      <c r="A9" s="188">
        <v>1.2</v>
      </c>
      <c r="B9" s="190" t="s">
        <v>320</v>
      </c>
      <c r="C9" s="375">
        <v>0</v>
      </c>
      <c r="D9" s="375">
        <v>35617274.090000004</v>
      </c>
      <c r="E9" s="258">
        <f t="shared" si="0"/>
        <v>35617274.090000004</v>
      </c>
      <c r="F9" s="375"/>
      <c r="G9" s="375">
        <v>61531480.539999999</v>
      </c>
      <c r="H9" s="258">
        <f t="shared" si="1"/>
        <v>61531480.539999999</v>
      </c>
    </row>
    <row r="10" spans="1:8" s="3" customFormat="1" ht="15.75">
      <c r="A10" s="188">
        <v>1.3</v>
      </c>
      <c r="B10" s="190" t="s">
        <v>321</v>
      </c>
      <c r="C10" s="375">
        <v>233422630.84999999</v>
      </c>
      <c r="D10" s="375">
        <v>12801618.577799998</v>
      </c>
      <c r="E10" s="258">
        <f t="shared" si="0"/>
        <v>246224249.4278</v>
      </c>
      <c r="F10" s="375">
        <v>193102533.05000001</v>
      </c>
      <c r="G10" s="375">
        <v>14227242.047500007</v>
      </c>
      <c r="H10" s="258">
        <f t="shared" si="1"/>
        <v>207329775.09750003</v>
      </c>
    </row>
    <row r="11" spans="1:8" s="3" customFormat="1" ht="15.75">
      <c r="A11" s="188">
        <v>1.4</v>
      </c>
      <c r="B11" s="190" t="s">
        <v>322</v>
      </c>
      <c r="C11" s="375">
        <v>56390466.710000001</v>
      </c>
      <c r="D11" s="375">
        <v>121464691.81389999</v>
      </c>
      <c r="E11" s="258">
        <f t="shared" si="0"/>
        <v>177855158.5239</v>
      </c>
      <c r="F11" s="375">
        <v>44880268.119999997</v>
      </c>
      <c r="G11" s="375">
        <v>125779144.2323</v>
      </c>
      <c r="H11" s="258">
        <f t="shared" si="1"/>
        <v>170659412.35229999</v>
      </c>
    </row>
    <row r="12" spans="1:8" s="3" customFormat="1" ht="29.25" customHeight="1">
      <c r="A12" s="188">
        <v>2</v>
      </c>
      <c r="B12" s="189" t="s">
        <v>323</v>
      </c>
      <c r="C12" s="375">
        <v>0</v>
      </c>
      <c r="D12" s="375">
        <v>0</v>
      </c>
      <c r="E12" s="258">
        <f t="shared" si="0"/>
        <v>0</v>
      </c>
      <c r="F12" s="375">
        <v>0</v>
      </c>
      <c r="G12" s="375">
        <v>0</v>
      </c>
      <c r="H12" s="258">
        <f t="shared" si="1"/>
        <v>0</v>
      </c>
    </row>
    <row r="13" spans="1:8" s="3" customFormat="1" ht="25.5">
      <c r="A13" s="188">
        <v>3</v>
      </c>
      <c r="B13" s="189" t="s">
        <v>324</v>
      </c>
      <c r="C13" s="375"/>
      <c r="D13" s="375"/>
      <c r="E13" s="258">
        <f t="shared" si="0"/>
        <v>0</v>
      </c>
      <c r="F13" s="375"/>
      <c r="G13" s="375"/>
      <c r="H13" s="258"/>
    </row>
    <row r="14" spans="1:8" s="3" customFormat="1" ht="15.75">
      <c r="A14" s="188">
        <v>3.1</v>
      </c>
      <c r="B14" s="190" t="s">
        <v>325</v>
      </c>
      <c r="C14" s="375">
        <v>1339857734.1400001</v>
      </c>
      <c r="D14" s="375">
        <v>0</v>
      </c>
      <c r="E14" s="258">
        <f t="shared" si="0"/>
        <v>1339857734.1400001</v>
      </c>
      <c r="F14" s="375">
        <v>1059104980.38</v>
      </c>
      <c r="G14" s="375">
        <v>73655519.629999995</v>
      </c>
      <c r="H14" s="258">
        <f t="shared" ref="H14:H16" si="2">F14+G14</f>
        <v>1132760500.01</v>
      </c>
    </row>
    <row r="15" spans="1:8" s="3" customFormat="1" ht="15.75">
      <c r="A15" s="188">
        <v>3.2</v>
      </c>
      <c r="B15" s="190" t="s">
        <v>326</v>
      </c>
      <c r="C15" s="375"/>
      <c r="D15" s="375"/>
      <c r="E15" s="258">
        <f t="shared" si="0"/>
        <v>0</v>
      </c>
      <c r="F15" s="375"/>
      <c r="G15" s="375"/>
      <c r="H15" s="258">
        <f t="shared" si="2"/>
        <v>0</v>
      </c>
    </row>
    <row r="16" spans="1:8" s="3" customFormat="1" ht="15.75">
      <c r="A16" s="188">
        <v>4</v>
      </c>
      <c r="B16" s="189" t="s">
        <v>327</v>
      </c>
      <c r="C16" s="375"/>
      <c r="D16" s="375"/>
      <c r="E16" s="258">
        <f t="shared" si="0"/>
        <v>0</v>
      </c>
      <c r="F16" s="375"/>
      <c r="G16" s="375"/>
      <c r="H16" s="258">
        <f t="shared" si="2"/>
        <v>0</v>
      </c>
    </row>
    <row r="17" spans="1:8" s="3" customFormat="1" ht="15.75">
      <c r="A17" s="188">
        <v>4.0999999999999996</v>
      </c>
      <c r="B17" s="190" t="s">
        <v>328</v>
      </c>
      <c r="C17" s="375">
        <v>335169734.60000002</v>
      </c>
      <c r="D17" s="375">
        <v>76218626.950000003</v>
      </c>
      <c r="E17" s="258">
        <f t="shared" si="0"/>
        <v>411388361.55000001</v>
      </c>
      <c r="F17" s="375">
        <v>236352888.87</v>
      </c>
      <c r="G17" s="375">
        <v>122217310.27</v>
      </c>
      <c r="H17" s="258">
        <f>SUM(F17:G17)</f>
        <v>358570199.13999999</v>
      </c>
    </row>
    <row r="18" spans="1:8" s="3" customFormat="1" ht="15.75">
      <c r="A18" s="188">
        <v>4.2</v>
      </c>
      <c r="B18" s="190" t="s">
        <v>329</v>
      </c>
      <c r="C18" s="375">
        <v>111280237.93000002</v>
      </c>
      <c r="D18" s="375">
        <v>172205503.71718797</v>
      </c>
      <c r="E18" s="258">
        <f t="shared" si="0"/>
        <v>283485741.64718801</v>
      </c>
      <c r="F18" s="375">
        <v>69620802.129999995</v>
      </c>
      <c r="G18" s="375">
        <v>45033765.445968002</v>
      </c>
      <c r="H18" s="258">
        <v>114654567.575968</v>
      </c>
    </row>
    <row r="19" spans="1:8" s="3" customFormat="1" ht="25.5">
      <c r="A19" s="188">
        <v>5</v>
      </c>
      <c r="B19" s="189" t="s">
        <v>330</v>
      </c>
      <c r="C19" s="375"/>
      <c r="D19" s="375"/>
      <c r="E19" s="258">
        <f t="shared" si="0"/>
        <v>0</v>
      </c>
      <c r="F19" s="375"/>
      <c r="G19" s="375"/>
      <c r="H19" s="258"/>
    </row>
    <row r="20" spans="1:8" s="3" customFormat="1" ht="15.75">
      <c r="A20" s="188">
        <v>5.0999999999999996</v>
      </c>
      <c r="B20" s="190" t="s">
        <v>331</v>
      </c>
      <c r="C20" s="375">
        <v>68460485.719999999</v>
      </c>
      <c r="D20" s="375">
        <v>229498032.03999999</v>
      </c>
      <c r="E20" s="258">
        <f t="shared" si="0"/>
        <v>297958517.75999999</v>
      </c>
      <c r="F20" s="375">
        <v>45552464.310000002</v>
      </c>
      <c r="G20" s="375">
        <v>181410180.37</v>
      </c>
      <c r="H20" s="258">
        <f t="shared" ref="H20:H53" si="3">F20+G20</f>
        <v>226962644.68000001</v>
      </c>
    </row>
    <row r="21" spans="1:8" s="3" customFormat="1" ht="15.75">
      <c r="A21" s="188">
        <v>5.2</v>
      </c>
      <c r="B21" s="190" t="s">
        <v>332</v>
      </c>
      <c r="C21" s="375">
        <v>74513231.230000004</v>
      </c>
      <c r="D21" s="375">
        <v>3465510.61</v>
      </c>
      <c r="E21" s="258">
        <f t="shared" si="0"/>
        <v>77978741.840000004</v>
      </c>
      <c r="F21" s="375">
        <v>61069144.789999999</v>
      </c>
      <c r="G21" s="375">
        <v>7431544.8300000001</v>
      </c>
      <c r="H21" s="258">
        <f t="shared" si="3"/>
        <v>68500689.620000005</v>
      </c>
    </row>
    <row r="22" spans="1:8" s="3" customFormat="1" ht="15.75">
      <c r="A22" s="188">
        <v>5.3</v>
      </c>
      <c r="B22" s="190" t="s">
        <v>333</v>
      </c>
      <c r="C22" s="375">
        <v>3833122713.1700001</v>
      </c>
      <c r="D22" s="375">
        <v>6739902910.9900007</v>
      </c>
      <c r="E22" s="258">
        <f t="shared" si="0"/>
        <v>10573025624.16</v>
      </c>
      <c r="F22" s="375">
        <f>SUM(F23:F27)</f>
        <v>2427089274.46</v>
      </c>
      <c r="G22" s="375">
        <f>SUM(G23:G27)</f>
        <v>5972784164.9499998</v>
      </c>
      <c r="H22" s="258">
        <f t="shared" si="3"/>
        <v>8399873439.4099998</v>
      </c>
    </row>
    <row r="23" spans="1:8" s="3" customFormat="1" ht="15.75">
      <c r="A23" s="188" t="s">
        <v>334</v>
      </c>
      <c r="B23" s="191" t="s">
        <v>335</v>
      </c>
      <c r="C23" s="375">
        <v>2792481673.79</v>
      </c>
      <c r="D23" s="375">
        <v>3413814878.4299998</v>
      </c>
      <c r="E23" s="258">
        <f t="shared" si="0"/>
        <v>6206296552.2199993</v>
      </c>
      <c r="F23" s="375">
        <v>1532313234.7</v>
      </c>
      <c r="G23" s="375">
        <v>3139843839.3400002</v>
      </c>
      <c r="H23" s="258">
        <f t="shared" si="3"/>
        <v>4672157074.04</v>
      </c>
    </row>
    <row r="24" spans="1:8" s="3" customFormat="1" ht="15.75">
      <c r="A24" s="188" t="s">
        <v>336</v>
      </c>
      <c r="B24" s="191" t="s">
        <v>337</v>
      </c>
      <c r="C24" s="375">
        <v>732730306.32000005</v>
      </c>
      <c r="D24" s="375">
        <v>2675033925.0900002</v>
      </c>
      <c r="E24" s="258">
        <f t="shared" si="0"/>
        <v>3407764231.4100003</v>
      </c>
      <c r="F24" s="375">
        <v>648464062.34000003</v>
      </c>
      <c r="G24" s="375">
        <v>2242275561.4099998</v>
      </c>
      <c r="H24" s="258">
        <f t="shared" si="3"/>
        <v>2890739623.75</v>
      </c>
    </row>
    <row r="25" spans="1:8" s="3" customFormat="1" ht="15.75">
      <c r="A25" s="188" t="s">
        <v>338</v>
      </c>
      <c r="B25" s="192" t="s">
        <v>339</v>
      </c>
      <c r="C25" s="375">
        <v>0</v>
      </c>
      <c r="D25" s="375">
        <v>0</v>
      </c>
      <c r="E25" s="258">
        <f t="shared" si="0"/>
        <v>0</v>
      </c>
      <c r="F25" s="375">
        <v>0</v>
      </c>
      <c r="G25" s="375">
        <v>0</v>
      </c>
      <c r="H25" s="258">
        <f t="shared" si="3"/>
        <v>0</v>
      </c>
    </row>
    <row r="26" spans="1:8" s="3" customFormat="1" ht="15.75">
      <c r="A26" s="188" t="s">
        <v>340</v>
      </c>
      <c r="B26" s="191" t="s">
        <v>341</v>
      </c>
      <c r="C26" s="375">
        <v>307910733.06</v>
      </c>
      <c r="D26" s="375">
        <v>651054107.47000003</v>
      </c>
      <c r="E26" s="258">
        <f t="shared" si="0"/>
        <v>958964840.52999997</v>
      </c>
      <c r="F26" s="375">
        <v>244664342.47999999</v>
      </c>
      <c r="G26" s="375">
        <v>570688859.75999999</v>
      </c>
      <c r="H26" s="258">
        <f t="shared" si="3"/>
        <v>815353202.24000001</v>
      </c>
    </row>
    <row r="27" spans="1:8" s="3" customFormat="1" ht="15.75">
      <c r="A27" s="188" t="s">
        <v>342</v>
      </c>
      <c r="B27" s="191" t="s">
        <v>343</v>
      </c>
      <c r="C27" s="375">
        <v>0</v>
      </c>
      <c r="D27" s="375">
        <v>0</v>
      </c>
      <c r="E27" s="258">
        <f t="shared" si="0"/>
        <v>0</v>
      </c>
      <c r="F27" s="375">
        <v>1647634.94</v>
      </c>
      <c r="G27" s="375">
        <v>19975904.440000001</v>
      </c>
      <c r="H27" s="258">
        <f t="shared" si="3"/>
        <v>21623539.380000003</v>
      </c>
    </row>
    <row r="28" spans="1:8" s="3" customFormat="1" ht="15.75">
      <c r="A28" s="188">
        <v>5.4</v>
      </c>
      <c r="B28" s="190" t="s">
        <v>344</v>
      </c>
      <c r="C28" s="375">
        <v>350238168.55000001</v>
      </c>
      <c r="D28" s="375">
        <v>979214682.94000006</v>
      </c>
      <c r="E28" s="258">
        <f t="shared" si="0"/>
        <v>1329452851.49</v>
      </c>
      <c r="F28" s="375">
        <v>246010070.34</v>
      </c>
      <c r="G28" s="375">
        <v>934611591.12</v>
      </c>
      <c r="H28" s="258">
        <f t="shared" si="3"/>
        <v>1180621661.46</v>
      </c>
    </row>
    <row r="29" spans="1:8" s="3" customFormat="1" ht="15.75">
      <c r="A29" s="188">
        <v>5.5</v>
      </c>
      <c r="B29" s="190" t="s">
        <v>345</v>
      </c>
      <c r="C29" s="375">
        <v>0</v>
      </c>
      <c r="D29" s="375">
        <v>0</v>
      </c>
      <c r="E29" s="258">
        <f t="shared" si="0"/>
        <v>0</v>
      </c>
      <c r="F29" s="375">
        <v>0</v>
      </c>
      <c r="G29" s="375">
        <v>0</v>
      </c>
      <c r="H29" s="258">
        <f t="shared" si="3"/>
        <v>0</v>
      </c>
    </row>
    <row r="30" spans="1:8" s="3" customFormat="1" ht="15.75">
      <c r="A30" s="188">
        <v>5.6</v>
      </c>
      <c r="B30" s="190" t="s">
        <v>346</v>
      </c>
      <c r="C30" s="375">
        <v>152904053.5</v>
      </c>
      <c r="D30" s="375">
        <v>906262376.83000004</v>
      </c>
      <c r="E30" s="258">
        <f t="shared" si="0"/>
        <v>1059166430.33</v>
      </c>
      <c r="F30" s="375">
        <v>162945138.15000001</v>
      </c>
      <c r="G30" s="375">
        <v>664492688.51999998</v>
      </c>
      <c r="H30" s="258">
        <f t="shared" si="3"/>
        <v>827437826.66999996</v>
      </c>
    </row>
    <row r="31" spans="1:8" s="3" customFormat="1" ht="15.75">
      <c r="A31" s="188">
        <v>5.7</v>
      </c>
      <c r="B31" s="190" t="s">
        <v>347</v>
      </c>
      <c r="C31" s="375">
        <v>1385403675.3800001</v>
      </c>
      <c r="D31" s="375">
        <v>2516037263.29</v>
      </c>
      <c r="E31" s="258">
        <f t="shared" si="0"/>
        <v>3901440938.6700001</v>
      </c>
      <c r="F31" s="375">
        <v>1040099603.36</v>
      </c>
      <c r="G31" s="375">
        <v>2222274118.9899998</v>
      </c>
      <c r="H31" s="258">
        <f t="shared" si="3"/>
        <v>3262373722.3499999</v>
      </c>
    </row>
    <row r="32" spans="1:8" s="3" customFormat="1" ht="15.75">
      <c r="A32" s="188">
        <v>6</v>
      </c>
      <c r="B32" s="189" t="s">
        <v>348</v>
      </c>
      <c r="C32" s="375"/>
      <c r="D32" s="375"/>
      <c r="E32" s="258"/>
      <c r="F32" s="375"/>
      <c r="G32" s="375"/>
      <c r="H32" s="258"/>
    </row>
    <row r="33" spans="1:8" s="3" customFormat="1" ht="25.5">
      <c r="A33" s="188">
        <v>6.1</v>
      </c>
      <c r="B33" s="190" t="s">
        <v>796</v>
      </c>
      <c r="C33" s="375">
        <v>140856851.94</v>
      </c>
      <c r="D33" s="375">
        <v>247499264.52270001</v>
      </c>
      <c r="E33" s="258">
        <f t="shared" si="0"/>
        <v>388356116.46270001</v>
      </c>
      <c r="F33" s="375">
        <v>236848203.40000001</v>
      </c>
      <c r="G33" s="375">
        <v>175357845.20269999</v>
      </c>
      <c r="H33" s="258">
        <f t="shared" si="3"/>
        <v>412206048.6027</v>
      </c>
    </row>
    <row r="34" spans="1:8" s="3" customFormat="1" ht="25.5">
      <c r="A34" s="188">
        <v>6.2</v>
      </c>
      <c r="B34" s="190" t="s">
        <v>349</v>
      </c>
      <c r="C34" s="375">
        <v>182524982.19999999</v>
      </c>
      <c r="D34" s="375">
        <v>202238451.28369999</v>
      </c>
      <c r="E34" s="258">
        <f t="shared" si="0"/>
        <v>384763433.48369998</v>
      </c>
      <c r="F34" s="375">
        <v>129332210</v>
      </c>
      <c r="G34" s="375">
        <v>277947083.88090003</v>
      </c>
      <c r="H34" s="258">
        <f t="shared" si="3"/>
        <v>407279293.88090003</v>
      </c>
    </row>
    <row r="35" spans="1:8" s="3" customFormat="1" ht="25.5">
      <c r="A35" s="188">
        <v>6.3</v>
      </c>
      <c r="B35" s="190" t="s">
        <v>350</v>
      </c>
      <c r="C35" s="375"/>
      <c r="D35" s="412">
        <v>1266010000</v>
      </c>
      <c r="E35" s="258">
        <f t="shared" si="0"/>
        <v>1266010000</v>
      </c>
      <c r="F35" s="375"/>
      <c r="G35" s="375"/>
      <c r="H35" s="258">
        <f t="shared" si="3"/>
        <v>0</v>
      </c>
    </row>
    <row r="36" spans="1:8" s="3" customFormat="1" ht="15.75">
      <c r="A36" s="188">
        <v>6.4</v>
      </c>
      <c r="B36" s="190" t="s">
        <v>351</v>
      </c>
      <c r="C36" s="375"/>
      <c r="D36" s="375"/>
      <c r="E36" s="258">
        <f t="shared" si="0"/>
        <v>0</v>
      </c>
      <c r="F36" s="375"/>
      <c r="G36" s="375"/>
      <c r="H36" s="258">
        <f t="shared" si="3"/>
        <v>0</v>
      </c>
    </row>
    <row r="37" spans="1:8" s="3" customFormat="1" ht="15.75">
      <c r="A37" s="188">
        <v>6.5</v>
      </c>
      <c r="B37" s="190" t="s">
        <v>352</v>
      </c>
      <c r="C37" s="375"/>
      <c r="D37" s="375">
        <v>12660100</v>
      </c>
      <c r="E37" s="258">
        <f t="shared" si="0"/>
        <v>12660100</v>
      </c>
      <c r="F37" s="375"/>
      <c r="G37" s="375"/>
      <c r="H37" s="258">
        <f t="shared" si="3"/>
        <v>0</v>
      </c>
    </row>
    <row r="38" spans="1:8" s="3" customFormat="1" ht="25.5">
      <c r="A38" s="188">
        <v>6.6</v>
      </c>
      <c r="B38" s="190" t="s">
        <v>353</v>
      </c>
      <c r="C38" s="375"/>
      <c r="D38" s="375"/>
      <c r="E38" s="258">
        <f t="shared" si="0"/>
        <v>0</v>
      </c>
      <c r="F38" s="375"/>
      <c r="G38" s="375"/>
      <c r="H38" s="258">
        <f t="shared" si="3"/>
        <v>0</v>
      </c>
    </row>
    <row r="39" spans="1:8" s="3" customFormat="1" ht="25.5">
      <c r="A39" s="188">
        <v>6.7</v>
      </c>
      <c r="B39" s="190" t="s">
        <v>354</v>
      </c>
      <c r="C39" s="375"/>
      <c r="D39" s="375"/>
      <c r="E39" s="258">
        <f t="shared" si="0"/>
        <v>0</v>
      </c>
      <c r="F39" s="375"/>
      <c r="G39" s="375"/>
      <c r="H39" s="258">
        <f t="shared" si="3"/>
        <v>0</v>
      </c>
    </row>
    <row r="40" spans="1:8" s="3" customFormat="1" ht="15.75">
      <c r="A40" s="188">
        <v>7</v>
      </c>
      <c r="B40" s="189" t="s">
        <v>355</v>
      </c>
      <c r="C40" s="375"/>
      <c r="D40" s="375"/>
      <c r="E40" s="258">
        <f t="shared" si="0"/>
        <v>0</v>
      </c>
      <c r="F40" s="375"/>
      <c r="G40" s="375"/>
      <c r="H40" s="258">
        <f t="shared" si="3"/>
        <v>0</v>
      </c>
    </row>
    <row r="41" spans="1:8" s="3" customFormat="1" ht="25.5">
      <c r="A41" s="188">
        <v>7.1</v>
      </c>
      <c r="B41" s="190" t="s">
        <v>356</v>
      </c>
      <c r="C41" s="375">
        <v>26826496.66</v>
      </c>
      <c r="D41" s="375">
        <v>49192895.740000002</v>
      </c>
      <c r="E41" s="258">
        <f t="shared" si="0"/>
        <v>76019392.400000006</v>
      </c>
      <c r="F41" s="375">
        <v>18855186.760000002</v>
      </c>
      <c r="G41" s="375">
        <v>8838868.8399999999</v>
      </c>
      <c r="H41" s="258">
        <f t="shared" si="3"/>
        <v>27694055.600000001</v>
      </c>
    </row>
    <row r="42" spans="1:8" s="3" customFormat="1" ht="25.5">
      <c r="A42" s="188">
        <v>7.2</v>
      </c>
      <c r="B42" s="190" t="s">
        <v>357</v>
      </c>
      <c r="C42" s="375">
        <v>2392930.16</v>
      </c>
      <c r="D42" s="375">
        <v>746719.01527600002</v>
      </c>
      <c r="E42" s="258">
        <f t="shared" si="0"/>
        <v>3139649.1752760001</v>
      </c>
      <c r="F42" s="375">
        <v>1198840.5599999996</v>
      </c>
      <c r="G42" s="375">
        <v>1540209.9544239999</v>
      </c>
      <c r="H42" s="258">
        <f t="shared" si="3"/>
        <v>2739050.5144239995</v>
      </c>
    </row>
    <row r="43" spans="1:8" s="3" customFormat="1" ht="25.5">
      <c r="A43" s="188">
        <v>7.3</v>
      </c>
      <c r="B43" s="190" t="s">
        <v>358</v>
      </c>
      <c r="C43" s="442">
        <v>307988555.26000005</v>
      </c>
      <c r="D43" s="442">
        <v>176944014.27000001</v>
      </c>
      <c r="E43" s="258">
        <f t="shared" si="0"/>
        <v>484932569.53000009</v>
      </c>
      <c r="F43" s="442">
        <v>263679047.32999998</v>
      </c>
      <c r="G43" s="442">
        <v>155700874.67000002</v>
      </c>
      <c r="H43" s="258">
        <f t="shared" si="3"/>
        <v>419379922</v>
      </c>
    </row>
    <row r="44" spans="1:8" s="3" customFormat="1" ht="25.5">
      <c r="A44" s="188">
        <v>7.4</v>
      </c>
      <c r="B44" s="190" t="s">
        <v>359</v>
      </c>
      <c r="C44" s="442">
        <v>148594994.09</v>
      </c>
      <c r="D44" s="442">
        <v>61960146.758014001</v>
      </c>
      <c r="E44" s="258">
        <f t="shared" si="0"/>
        <v>210555140.848014</v>
      </c>
      <c r="F44" s="442">
        <v>117520979.36</v>
      </c>
      <c r="G44" s="442">
        <v>54545466.064244002</v>
      </c>
      <c r="H44" s="258">
        <f t="shared" si="3"/>
        <v>172066445.42424399</v>
      </c>
    </row>
    <row r="45" spans="1:8" s="3" customFormat="1" ht="15.75">
      <c r="A45" s="188">
        <v>8</v>
      </c>
      <c r="B45" s="189" t="s">
        <v>360</v>
      </c>
      <c r="C45" s="375"/>
      <c r="D45" s="375"/>
      <c r="E45" s="258">
        <f t="shared" si="0"/>
        <v>0</v>
      </c>
      <c r="F45" s="375"/>
      <c r="G45" s="375"/>
      <c r="H45" s="258">
        <f t="shared" si="3"/>
        <v>0</v>
      </c>
    </row>
    <row r="46" spans="1:8" s="3" customFormat="1" ht="15.75">
      <c r="A46" s="188">
        <v>8.1</v>
      </c>
      <c r="B46" s="190" t="s">
        <v>361</v>
      </c>
      <c r="C46" s="375"/>
      <c r="D46" s="375"/>
      <c r="E46" s="258">
        <f t="shared" si="0"/>
        <v>0</v>
      </c>
      <c r="F46" s="375"/>
      <c r="G46" s="375"/>
      <c r="H46" s="258">
        <f t="shared" si="3"/>
        <v>0</v>
      </c>
    </row>
    <row r="47" spans="1:8" s="3" customFormat="1" ht="15.75">
      <c r="A47" s="188">
        <v>8.1999999999999993</v>
      </c>
      <c r="B47" s="190" t="s">
        <v>362</v>
      </c>
      <c r="C47" s="375"/>
      <c r="D47" s="375"/>
      <c r="E47" s="258">
        <f t="shared" si="0"/>
        <v>0</v>
      </c>
      <c r="F47" s="375"/>
      <c r="G47" s="375"/>
      <c r="H47" s="258">
        <f t="shared" si="3"/>
        <v>0</v>
      </c>
    </row>
    <row r="48" spans="1:8" s="3" customFormat="1" ht="15.75">
      <c r="A48" s="188">
        <v>8.3000000000000007</v>
      </c>
      <c r="B48" s="190" t="s">
        <v>363</v>
      </c>
      <c r="C48" s="375"/>
      <c r="D48" s="375"/>
      <c r="E48" s="258">
        <f t="shared" si="0"/>
        <v>0</v>
      </c>
      <c r="F48" s="375"/>
      <c r="G48" s="375"/>
      <c r="H48" s="258">
        <f t="shared" si="3"/>
        <v>0</v>
      </c>
    </row>
    <row r="49" spans="1:8" s="3" customFormat="1" ht="15.75">
      <c r="A49" s="188">
        <v>8.4</v>
      </c>
      <c r="B49" s="190" t="s">
        <v>364</v>
      </c>
      <c r="C49" s="375"/>
      <c r="D49" s="375"/>
      <c r="E49" s="258">
        <f t="shared" si="0"/>
        <v>0</v>
      </c>
      <c r="F49" s="375"/>
      <c r="G49" s="375"/>
      <c r="H49" s="258">
        <f t="shared" si="3"/>
        <v>0</v>
      </c>
    </row>
    <row r="50" spans="1:8" s="3" customFormat="1" ht="15.75">
      <c r="A50" s="188">
        <v>8.5</v>
      </c>
      <c r="B50" s="190" t="s">
        <v>365</v>
      </c>
      <c r="C50" s="375"/>
      <c r="D50" s="375"/>
      <c r="E50" s="258">
        <f t="shared" si="0"/>
        <v>0</v>
      </c>
      <c r="F50" s="375"/>
      <c r="G50" s="375"/>
      <c r="H50" s="258">
        <f t="shared" si="3"/>
        <v>0</v>
      </c>
    </row>
    <row r="51" spans="1:8" s="3" customFormat="1" ht="15.75">
      <c r="A51" s="188">
        <v>8.6</v>
      </c>
      <c r="B51" s="190" t="s">
        <v>366</v>
      </c>
      <c r="C51" s="375"/>
      <c r="D51" s="375"/>
      <c r="E51" s="258">
        <f t="shared" si="0"/>
        <v>0</v>
      </c>
      <c r="F51" s="375"/>
      <c r="G51" s="375"/>
      <c r="H51" s="258">
        <f t="shared" si="3"/>
        <v>0</v>
      </c>
    </row>
    <row r="52" spans="1:8" s="3" customFormat="1" ht="15.75">
      <c r="A52" s="188">
        <v>8.6999999999999993</v>
      </c>
      <c r="B52" s="190" t="s">
        <v>367</v>
      </c>
      <c r="C52" s="375"/>
      <c r="D52" s="375"/>
      <c r="E52" s="258">
        <f t="shared" si="0"/>
        <v>0</v>
      </c>
      <c r="F52" s="375"/>
      <c r="G52" s="375"/>
      <c r="H52" s="258">
        <f t="shared" si="3"/>
        <v>0</v>
      </c>
    </row>
    <row r="53" spans="1:8" s="3" customFormat="1" ht="26.25" thickBot="1">
      <c r="A53" s="193">
        <v>9</v>
      </c>
      <c r="B53" s="194" t="s">
        <v>368</v>
      </c>
      <c r="C53" s="445"/>
      <c r="D53" s="445"/>
      <c r="E53" s="259">
        <f t="shared" si="0"/>
        <v>0</v>
      </c>
      <c r="F53" s="445"/>
      <c r="G53" s="445"/>
      <c r="H53" s="446">
        <f t="shared" si="3"/>
        <v>0</v>
      </c>
    </row>
    <row r="56" spans="1:8">
      <c r="B56" s="482"/>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19"/>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D12"/>
    </sheetView>
  </sheetViews>
  <sheetFormatPr defaultColWidth="9.140625" defaultRowHeight="12.75"/>
  <cols>
    <col min="1" max="1" width="9.5703125" style="2" bestFit="1" customWidth="1"/>
    <col min="2" max="2" width="93.5703125" style="2" customWidth="1"/>
    <col min="3" max="3" width="14.42578125" style="2" bestFit="1" customWidth="1"/>
    <col min="4" max="4" width="14.7109375" style="2" bestFit="1" customWidth="1"/>
    <col min="5" max="6" width="9.7109375" style="11" customWidth="1"/>
    <col min="7" max="16384" width="9.140625" style="11"/>
  </cols>
  <sheetData>
    <row r="1" spans="1:7" ht="15">
      <c r="A1" s="13" t="s">
        <v>230</v>
      </c>
      <c r="B1" s="390" t="str">
        <f>'1. key ratios'!B1</f>
        <v>სს ”საქართველოს ბანკი”</v>
      </c>
      <c r="C1" s="12"/>
      <c r="D1" s="315"/>
    </row>
    <row r="2" spans="1:7" ht="15">
      <c r="A2" s="13" t="s">
        <v>231</v>
      </c>
      <c r="B2" s="391">
        <f>'1. key ratios'!B2</f>
        <v>43281</v>
      </c>
      <c r="C2" s="23"/>
      <c r="D2" s="14"/>
    </row>
    <row r="3" spans="1:7" ht="15">
      <c r="A3" s="13"/>
      <c r="B3" s="12"/>
      <c r="C3" s="23"/>
      <c r="D3" s="14"/>
    </row>
    <row r="4" spans="1:7" ht="15" customHeight="1" thickBot="1">
      <c r="A4" s="184" t="s">
        <v>656</v>
      </c>
      <c r="B4" s="185" t="s">
        <v>229</v>
      </c>
      <c r="C4" s="184"/>
      <c r="D4" s="186" t="s">
        <v>134</v>
      </c>
    </row>
    <row r="5" spans="1:7" ht="15" customHeight="1">
      <c r="A5" s="460" t="s">
        <v>31</v>
      </c>
      <c r="B5" s="459"/>
      <c r="C5" s="458" t="s">
        <v>5</v>
      </c>
      <c r="D5" s="457" t="s">
        <v>6</v>
      </c>
    </row>
    <row r="6" spans="1:7" ht="15" customHeight="1">
      <c r="A6" s="465">
        <v>1</v>
      </c>
      <c r="B6" s="456" t="s">
        <v>234</v>
      </c>
      <c r="C6" s="466">
        <f>C7+C9+C10</f>
        <v>8411809945.8469715</v>
      </c>
      <c r="D6" s="455">
        <f>D7+D9+D10</f>
        <v>8322367897.5827579</v>
      </c>
    </row>
    <row r="7" spans="1:7" ht="15" customHeight="1">
      <c r="A7" s="465">
        <v>1.1000000000000001</v>
      </c>
      <c r="B7" s="454" t="s">
        <v>26</v>
      </c>
      <c r="C7" s="453">
        <v>8023851336.2922115</v>
      </c>
      <c r="D7" s="452">
        <v>7961667442.4798145</v>
      </c>
    </row>
    <row r="8" spans="1:7" ht="25.5">
      <c r="A8" s="465" t="s">
        <v>294</v>
      </c>
      <c r="B8" s="451" t="s">
        <v>650</v>
      </c>
      <c r="C8" s="453">
        <v>275894615.03367579</v>
      </c>
      <c r="D8" s="452">
        <v>275229854.22499996</v>
      </c>
    </row>
    <row r="9" spans="1:7" ht="15" customHeight="1">
      <c r="A9" s="465">
        <v>1.2</v>
      </c>
      <c r="B9" s="454" t="s">
        <v>27</v>
      </c>
      <c r="C9" s="453">
        <v>371598394.92344004</v>
      </c>
      <c r="D9" s="452">
        <v>357720966.75740498</v>
      </c>
    </row>
    <row r="10" spans="1:7" ht="15" customHeight="1">
      <c r="A10" s="465">
        <v>1.3</v>
      </c>
      <c r="B10" s="450" t="s">
        <v>82</v>
      </c>
      <c r="C10" s="453">
        <v>16360214.63132</v>
      </c>
      <c r="D10" s="452">
        <v>2979488.3455380001</v>
      </c>
    </row>
    <row r="11" spans="1:7" ht="15" customHeight="1">
      <c r="A11" s="465">
        <v>2</v>
      </c>
      <c r="B11" s="456" t="s">
        <v>235</v>
      </c>
      <c r="C11" s="449">
        <v>35507844.165088408</v>
      </c>
      <c r="D11" s="448">
        <v>4767160.1299219495</v>
      </c>
      <c r="G11" s="527"/>
    </row>
    <row r="12" spans="1:7" ht="15" customHeight="1">
      <c r="A12" s="467">
        <v>3</v>
      </c>
      <c r="B12" s="456" t="s">
        <v>233</v>
      </c>
      <c r="C12" s="449">
        <v>1342601256.25</v>
      </c>
      <c r="D12" s="448">
        <v>1342601256.25</v>
      </c>
    </row>
    <row r="13" spans="1:7" ht="15" customHeight="1" thickBot="1">
      <c r="A13" s="461">
        <v>4</v>
      </c>
      <c r="B13" s="462" t="s">
        <v>295</v>
      </c>
      <c r="C13" s="463">
        <f>C6+C11+C12</f>
        <v>9789919046.2620602</v>
      </c>
      <c r="D13" s="464">
        <f>D6+D11+D12</f>
        <v>9669736313.9626808</v>
      </c>
    </row>
    <row r="14" spans="1:7">
      <c r="B14" s="19"/>
    </row>
    <row r="15" spans="1:7">
      <c r="B15" s="87"/>
    </row>
    <row r="16" spans="1:7">
      <c r="B16" s="87"/>
    </row>
    <row r="17" spans="2:3">
      <c r="B17" s="87"/>
    </row>
    <row r="18" spans="2:3">
      <c r="B18" s="87"/>
    </row>
    <row r="19" spans="2:3">
      <c r="B19" s="87"/>
      <c r="C19" s="394"/>
    </row>
  </sheetData>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pane xSplit="1" ySplit="4" topLeftCell="B5" activePane="bottomRight" state="frozen"/>
      <selection pane="topRight" activeCell="B1" sqref="B1"/>
      <selection pane="bottomLeft" activeCell="A4" sqref="A4"/>
      <selection pane="bottomRight" activeCell="B28" sqref="B28"/>
    </sheetView>
  </sheetViews>
  <sheetFormatPr defaultRowHeight="15"/>
  <cols>
    <col min="1" max="1" width="9.5703125" style="2" bestFit="1" customWidth="1"/>
    <col min="2" max="2" width="90.42578125" style="2" bestFit="1" customWidth="1"/>
    <col min="3" max="3" width="9.140625" style="424"/>
  </cols>
  <sheetData>
    <row r="1" spans="1:4">
      <c r="A1" s="426" t="s">
        <v>230</v>
      </c>
      <c r="B1" s="427" t="str">
        <f>'1. key ratios'!B1</f>
        <v>სს ”საქართველოს ბანკი”</v>
      </c>
      <c r="C1" s="426"/>
      <c r="D1" s="1"/>
    </row>
    <row r="2" spans="1:4">
      <c r="A2" s="426" t="s">
        <v>231</v>
      </c>
      <c r="B2" s="428">
        <f>'1. key ratios'!B2</f>
        <v>43281</v>
      </c>
      <c r="C2" s="426"/>
      <c r="D2" s="1"/>
    </row>
    <row r="3" spans="1:4">
      <c r="A3" s="426"/>
      <c r="B3" s="426"/>
      <c r="C3" s="426"/>
      <c r="D3" s="1"/>
    </row>
    <row r="4" spans="1:4" ht="16.5" customHeight="1">
      <c r="A4" s="429" t="s">
        <v>657</v>
      </c>
      <c r="B4" s="430" t="s">
        <v>190</v>
      </c>
      <c r="C4" s="431"/>
      <c r="D4" s="1"/>
    </row>
    <row r="5" spans="1:4" ht="15" customHeight="1">
      <c r="A5" s="413"/>
      <c r="B5" s="542" t="s">
        <v>191</v>
      </c>
      <c r="C5" s="543"/>
      <c r="D5" s="1"/>
    </row>
    <row r="6" spans="1:4" ht="15.75">
      <c r="A6" s="414">
        <v>1</v>
      </c>
      <c r="B6" s="547" t="s">
        <v>892</v>
      </c>
      <c r="C6" s="547"/>
      <c r="D6" s="1"/>
    </row>
    <row r="7" spans="1:4" ht="15.75">
      <c r="A7" s="414">
        <v>2</v>
      </c>
      <c r="B7" s="547" t="s">
        <v>893</v>
      </c>
      <c r="C7" s="547"/>
      <c r="D7" s="1"/>
    </row>
    <row r="8" spans="1:4" ht="15.75">
      <c r="A8" s="414">
        <v>3</v>
      </c>
      <c r="B8" s="547" t="s">
        <v>894</v>
      </c>
      <c r="C8" s="547"/>
      <c r="D8" s="1"/>
    </row>
    <row r="9" spans="1:4" ht="15.75">
      <c r="A9" s="414">
        <v>4</v>
      </c>
      <c r="B9" s="547" t="s">
        <v>895</v>
      </c>
      <c r="C9" s="547"/>
      <c r="D9" s="1"/>
    </row>
    <row r="10" spans="1:4" ht="20.25" customHeight="1">
      <c r="A10" s="414">
        <v>5</v>
      </c>
      <c r="B10" s="468" t="s">
        <v>896</v>
      </c>
      <c r="C10" s="468"/>
      <c r="D10" s="1"/>
    </row>
    <row r="11" spans="1:4">
      <c r="A11" s="414">
        <v>6</v>
      </c>
      <c r="B11" s="544" t="s">
        <v>909</v>
      </c>
      <c r="C11" s="545"/>
      <c r="D11" s="1"/>
    </row>
    <row r="12" spans="1:4" ht="15.75">
      <c r="A12" s="414"/>
      <c r="B12" s="542" t="s">
        <v>192</v>
      </c>
      <c r="C12" s="543"/>
      <c r="D12" s="1"/>
    </row>
    <row r="13" spans="1:4" ht="15.75">
      <c r="A13" s="414">
        <v>1</v>
      </c>
      <c r="B13" s="548" t="s">
        <v>897</v>
      </c>
      <c r="C13" s="548"/>
      <c r="D13" s="1"/>
    </row>
    <row r="14" spans="1:4" ht="15.75">
      <c r="A14" s="414">
        <v>2</v>
      </c>
      <c r="B14" s="415" t="s">
        <v>898</v>
      </c>
      <c r="C14" s="415"/>
      <c r="D14" s="1"/>
    </row>
    <row r="15" spans="1:4" ht="15.75">
      <c r="A15" s="414">
        <v>3</v>
      </c>
      <c r="B15" s="548" t="s">
        <v>899</v>
      </c>
      <c r="C15" s="548"/>
      <c r="D15" s="1"/>
    </row>
    <row r="16" spans="1:4" ht="15.75">
      <c r="A16" s="414">
        <v>4</v>
      </c>
      <c r="B16" s="548" t="s">
        <v>900</v>
      </c>
      <c r="C16" s="548"/>
      <c r="D16" s="1"/>
    </row>
    <row r="17" spans="1:4" ht="15.75">
      <c r="A17" s="414">
        <v>5</v>
      </c>
      <c r="B17" s="548" t="s">
        <v>901</v>
      </c>
      <c r="C17" s="548"/>
      <c r="D17" s="1"/>
    </row>
    <row r="18" spans="1:4" ht="15.75">
      <c r="A18" s="414">
        <v>6</v>
      </c>
      <c r="B18" s="548" t="s">
        <v>902</v>
      </c>
      <c r="C18" s="548"/>
      <c r="D18" s="1"/>
    </row>
    <row r="19" spans="1:4" ht="15.75">
      <c r="A19" s="414">
        <v>7</v>
      </c>
      <c r="B19" s="416" t="s">
        <v>905</v>
      </c>
      <c r="C19" s="417"/>
      <c r="D19" s="1"/>
    </row>
    <row r="20" spans="1:4" ht="15.75">
      <c r="A20" s="414">
        <v>8</v>
      </c>
      <c r="B20" s="416" t="s">
        <v>906</v>
      </c>
      <c r="C20" s="417"/>
      <c r="D20" s="1"/>
    </row>
    <row r="21" spans="1:4" ht="15.75" customHeight="1">
      <c r="A21" s="414">
        <v>9</v>
      </c>
      <c r="B21" s="416"/>
      <c r="C21" s="416"/>
      <c r="D21" s="1"/>
    </row>
    <row r="22" spans="1:4" ht="15.75" customHeight="1">
      <c r="A22" s="414"/>
      <c r="B22" s="416"/>
      <c r="C22" s="416"/>
      <c r="D22" s="1"/>
    </row>
    <row r="23" spans="1:4" ht="30" customHeight="1">
      <c r="A23" s="414"/>
      <c r="B23" s="546" t="s">
        <v>193</v>
      </c>
      <c r="C23" s="546"/>
      <c r="D23" s="1"/>
    </row>
    <row r="24" spans="1:4" ht="15.75">
      <c r="A24" s="414">
        <v>1</v>
      </c>
      <c r="B24" s="392" t="s">
        <v>908</v>
      </c>
      <c r="C24" s="418">
        <v>0.1989356658513397</v>
      </c>
      <c r="D24" s="1"/>
    </row>
    <row r="25" spans="1:4" ht="15.75">
      <c r="A25" s="414">
        <v>2</v>
      </c>
      <c r="B25" s="419" t="s">
        <v>907</v>
      </c>
      <c r="C25" s="418">
        <v>0.79621004164098175</v>
      </c>
      <c r="D25" s="1"/>
    </row>
    <row r="26" spans="1:4" ht="15.75" customHeight="1">
      <c r="A26" s="414"/>
      <c r="B26" s="420"/>
      <c r="C26" s="421"/>
      <c r="D26" s="1"/>
    </row>
    <row r="27" spans="1:4" ht="29.25" customHeight="1">
      <c r="A27" s="414"/>
      <c r="B27" s="546" t="s">
        <v>316</v>
      </c>
      <c r="C27" s="546"/>
      <c r="D27" s="1"/>
    </row>
    <row r="28" spans="1:4" ht="15.75">
      <c r="A28" s="414">
        <v>1</v>
      </c>
      <c r="B28" s="392" t="s">
        <v>903</v>
      </c>
      <c r="C28" s="526">
        <v>6.7868937250976313E-2</v>
      </c>
      <c r="D28" s="1"/>
    </row>
    <row r="29" spans="1:4" ht="15.75">
      <c r="A29" s="414">
        <v>2</v>
      </c>
      <c r="B29" s="392" t="s">
        <v>911</v>
      </c>
      <c r="C29" s="526">
        <v>0.1989356658513397</v>
      </c>
      <c r="D29" s="1"/>
    </row>
    <row r="30" spans="1:4">
      <c r="A30" s="14"/>
      <c r="B30" s="14"/>
      <c r="D30" s="1"/>
    </row>
    <row r="31" spans="1:4">
      <c r="A31" s="14"/>
      <c r="B31" s="14"/>
      <c r="D31" s="1"/>
    </row>
    <row r="32" spans="1:4">
      <c r="A32" s="14"/>
      <c r="B32" s="14"/>
      <c r="D32" s="1"/>
    </row>
    <row r="33" spans="1:4">
      <c r="A33" s="14"/>
      <c r="B33" s="14"/>
      <c r="D33" s="1"/>
    </row>
  </sheetData>
  <mergeCells count="14">
    <mergeCell ref="B5:C5"/>
    <mergeCell ref="B11:C11"/>
    <mergeCell ref="B12:C12"/>
    <mergeCell ref="B27:C27"/>
    <mergeCell ref="B23:C23"/>
    <mergeCell ref="B6:C6"/>
    <mergeCell ref="B7:C7"/>
    <mergeCell ref="B8:C8"/>
    <mergeCell ref="B9:C9"/>
    <mergeCell ref="B13:C13"/>
    <mergeCell ref="B15:C15"/>
    <mergeCell ref="B16:C16"/>
    <mergeCell ref="B17:C17"/>
    <mergeCell ref="B18:C18"/>
  </mergeCells>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D21" sqref="D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3" t="s">
        <v>230</v>
      </c>
      <c r="B1" s="390" t="str">
        <f>'1. key ratios'!B1</f>
        <v>სს ”საქართველოს ბანკი”</v>
      </c>
    </row>
    <row r="2" spans="1:7" s="17" customFormat="1" ht="15.75" customHeight="1">
      <c r="A2" s="17" t="s">
        <v>231</v>
      </c>
      <c r="B2" s="391">
        <f>'1. key ratios'!B2</f>
        <v>43281</v>
      </c>
    </row>
    <row r="3" spans="1:7" s="17" customFormat="1" ht="15.75" customHeight="1"/>
    <row r="4" spans="1:7" s="17" customFormat="1" ht="15.75" customHeight="1" thickBot="1">
      <c r="A4" s="218" t="s">
        <v>658</v>
      </c>
      <c r="B4" s="219" t="s">
        <v>305</v>
      </c>
      <c r="C4" s="166"/>
      <c r="D4" s="166"/>
      <c r="E4" s="167" t="s">
        <v>134</v>
      </c>
    </row>
    <row r="5" spans="1:7" s="101" customFormat="1" ht="17.45" customHeight="1">
      <c r="A5" s="326"/>
      <c r="B5" s="327"/>
      <c r="C5" s="165" t="s">
        <v>0</v>
      </c>
      <c r="D5" s="165" t="s">
        <v>1</v>
      </c>
      <c r="E5" s="328" t="s">
        <v>2</v>
      </c>
    </row>
    <row r="6" spans="1:7" s="135" customFormat="1" ht="14.45" customHeight="1">
      <c r="A6" s="329"/>
      <c r="B6" s="549" t="s">
        <v>273</v>
      </c>
      <c r="C6" s="549" t="s">
        <v>272</v>
      </c>
      <c r="D6" s="550" t="s">
        <v>271</v>
      </c>
      <c r="E6" s="551"/>
      <c r="G6"/>
    </row>
    <row r="7" spans="1:7" s="135" customFormat="1" ht="99.6" customHeight="1">
      <c r="A7" s="329"/>
      <c r="B7" s="549"/>
      <c r="C7" s="549"/>
      <c r="D7" s="324" t="s">
        <v>270</v>
      </c>
      <c r="E7" s="325" t="s">
        <v>834</v>
      </c>
      <c r="G7"/>
    </row>
    <row r="8" spans="1:7">
      <c r="A8" s="330">
        <v>1</v>
      </c>
      <c r="B8" s="331" t="s">
        <v>195</v>
      </c>
      <c r="C8" s="376">
        <v>433951589.72500002</v>
      </c>
      <c r="D8" s="376"/>
      <c r="E8" s="376">
        <f t="shared" ref="E8:E14" si="0">C8-D8</f>
        <v>433951589.72500002</v>
      </c>
    </row>
    <row r="9" spans="1:7">
      <c r="A9" s="330">
        <v>2</v>
      </c>
      <c r="B9" s="331" t="s">
        <v>196</v>
      </c>
      <c r="C9" s="376">
        <v>1079934316.1315</v>
      </c>
      <c r="D9" s="376"/>
      <c r="E9" s="376">
        <f t="shared" si="0"/>
        <v>1079934316.1315</v>
      </c>
    </row>
    <row r="10" spans="1:7">
      <c r="A10" s="330">
        <v>3</v>
      </c>
      <c r="B10" s="331" t="s">
        <v>269</v>
      </c>
      <c r="C10" s="376">
        <v>941212824.20999992</v>
      </c>
      <c r="D10" s="376"/>
      <c r="E10" s="376">
        <f t="shared" si="0"/>
        <v>941212824.20999992</v>
      </c>
    </row>
    <row r="11" spans="1:7" ht="25.5">
      <c r="A11" s="330">
        <v>4</v>
      </c>
      <c r="B11" s="331" t="s">
        <v>226</v>
      </c>
      <c r="C11" s="376">
        <v>303.24</v>
      </c>
      <c r="D11" s="376"/>
      <c r="E11" s="376">
        <f t="shared" si="0"/>
        <v>303.24</v>
      </c>
      <c r="G11" s="409"/>
    </row>
    <row r="12" spans="1:7">
      <c r="A12" s="330">
        <v>5</v>
      </c>
      <c r="B12" s="331" t="s">
        <v>198</v>
      </c>
      <c r="C12" s="376">
        <v>1649290459.9872391</v>
      </c>
      <c r="D12" s="376"/>
      <c r="E12" s="376">
        <f t="shared" si="0"/>
        <v>1649290459.9872391</v>
      </c>
    </row>
    <row r="13" spans="1:7">
      <c r="A13" s="330">
        <v>6.1</v>
      </c>
      <c r="B13" s="331" t="s">
        <v>199</v>
      </c>
      <c r="C13" s="376">
        <v>7644554141.5699997</v>
      </c>
      <c r="D13" s="376">
        <v>0</v>
      </c>
      <c r="E13" s="376">
        <f>C13-D13</f>
        <v>7644554141.5699997</v>
      </c>
    </row>
    <row r="14" spans="1:7">
      <c r="A14" s="330">
        <v>6.2</v>
      </c>
      <c r="B14" s="332" t="s">
        <v>200</v>
      </c>
      <c r="C14" s="376">
        <v>-358945718.67900002</v>
      </c>
      <c r="D14" s="376"/>
      <c r="E14" s="376">
        <f t="shared" si="0"/>
        <v>-358945718.67900002</v>
      </c>
    </row>
    <row r="15" spans="1:7">
      <c r="A15" s="330">
        <v>6</v>
      </c>
      <c r="B15" s="331" t="s">
        <v>268</v>
      </c>
      <c r="C15" s="376">
        <v>7285608422.8909998</v>
      </c>
      <c r="D15" s="376">
        <v>0</v>
      </c>
      <c r="E15" s="376">
        <f>SUM(E13:E14)</f>
        <v>7285608422.8909998</v>
      </c>
    </row>
    <row r="16" spans="1:7" ht="25.5">
      <c r="A16" s="330">
        <v>7</v>
      </c>
      <c r="B16" s="331" t="s">
        <v>202</v>
      </c>
      <c r="C16" s="376">
        <v>96041382.418599993</v>
      </c>
      <c r="D16" s="376"/>
      <c r="E16" s="376">
        <f>C16-D16</f>
        <v>96041382.418599993</v>
      </c>
    </row>
    <row r="17" spans="1:7">
      <c r="A17" s="330">
        <v>8</v>
      </c>
      <c r="B17" s="331" t="s">
        <v>203</v>
      </c>
      <c r="C17" s="376">
        <v>96296456.048000008</v>
      </c>
      <c r="D17" s="376"/>
      <c r="E17" s="376">
        <f>C17-D17</f>
        <v>96296456.048000008</v>
      </c>
      <c r="F17" s="6"/>
      <c r="G17" s="6"/>
    </row>
    <row r="18" spans="1:7">
      <c r="A18" s="330">
        <v>9</v>
      </c>
      <c r="B18" s="331" t="s">
        <v>204</v>
      </c>
      <c r="C18" s="376">
        <v>125010835.66347033</v>
      </c>
      <c r="D18" s="376">
        <v>14366364.18</v>
      </c>
      <c r="E18" s="376">
        <f>C18-D18</f>
        <v>110644471.48347032</v>
      </c>
      <c r="G18" s="6"/>
    </row>
    <row r="19" spans="1:7" ht="25.5">
      <c r="A19" s="330">
        <v>10</v>
      </c>
      <c r="B19" s="331" t="s">
        <v>205</v>
      </c>
      <c r="C19" s="376">
        <v>352296415.71039999</v>
      </c>
      <c r="D19" s="376">
        <v>82861250.099999994</v>
      </c>
      <c r="E19" s="376">
        <f>C19-D19</f>
        <v>269435165.61039996</v>
      </c>
      <c r="G19" s="6"/>
    </row>
    <row r="20" spans="1:7">
      <c r="A20" s="330">
        <v>11</v>
      </c>
      <c r="B20" s="331" t="s">
        <v>206</v>
      </c>
      <c r="C20" s="376">
        <v>253691558.32713893</v>
      </c>
      <c r="D20" s="376"/>
      <c r="E20" s="376">
        <f>C20-D20</f>
        <v>253691558.32713893</v>
      </c>
    </row>
    <row r="21" spans="1:7" ht="51.75" thickBot="1">
      <c r="A21" s="333"/>
      <c r="B21" s="334" t="s">
        <v>797</v>
      </c>
      <c r="C21" s="295">
        <f>SUM(C8:C12, C15:C20)</f>
        <v>12313334564.352348</v>
      </c>
      <c r="D21" s="295">
        <f>SUM(D8:D12, D15:D20)</f>
        <v>97227614.280000001</v>
      </c>
      <c r="E21" s="335">
        <f>SUM(E8:E12, E15:E20)</f>
        <v>12216106950.072348</v>
      </c>
    </row>
    <row r="22" spans="1:7">
      <c r="A22"/>
      <c r="B22"/>
      <c r="C22"/>
      <c r="D22"/>
      <c r="E22"/>
    </row>
    <row r="23" spans="1:7">
      <c r="A23"/>
      <c r="B23"/>
      <c r="C23"/>
      <c r="D23"/>
      <c r="E23"/>
    </row>
    <row r="25" spans="1:7" s="2" customFormat="1">
      <c r="B25" s="55"/>
      <c r="F25"/>
      <c r="G25"/>
    </row>
    <row r="26" spans="1:7" s="2" customFormat="1">
      <c r="B26" s="56"/>
      <c r="F26"/>
      <c r="G26"/>
    </row>
    <row r="27" spans="1:7" s="2" customFormat="1">
      <c r="B27" s="55"/>
      <c r="F27"/>
      <c r="G27"/>
    </row>
    <row r="28" spans="1:7" s="2" customFormat="1">
      <c r="B28" s="55"/>
      <c r="E28" s="470"/>
      <c r="F28"/>
      <c r="G28"/>
    </row>
    <row r="29" spans="1:7" s="2" customFormat="1">
      <c r="B29" s="55"/>
      <c r="F29"/>
      <c r="G29"/>
    </row>
    <row r="30" spans="1:7" s="2" customFormat="1">
      <c r="B30" s="55"/>
      <c r="F30"/>
      <c r="G30"/>
    </row>
    <row r="31" spans="1:7" s="2" customFormat="1">
      <c r="B31" s="55"/>
      <c r="F31"/>
      <c r="G31"/>
    </row>
    <row r="32" spans="1:7" s="2" customFormat="1">
      <c r="B32" s="56"/>
      <c r="F32"/>
      <c r="G32"/>
    </row>
    <row r="33" spans="2:7" s="2" customFormat="1">
      <c r="B33" s="56"/>
      <c r="F33"/>
      <c r="G33"/>
    </row>
    <row r="34" spans="2:7" s="2" customFormat="1">
      <c r="B34" s="56"/>
      <c r="F34"/>
      <c r="G34"/>
    </row>
    <row r="35" spans="2:7" s="2" customFormat="1">
      <c r="B35" s="56"/>
      <c r="F35"/>
      <c r="G35"/>
    </row>
    <row r="36" spans="2:7" s="2" customFormat="1">
      <c r="B36" s="56"/>
      <c r="F36"/>
      <c r="G36"/>
    </row>
    <row r="37" spans="2:7" s="2" customFormat="1">
      <c r="B37" s="56"/>
      <c r="F37"/>
      <c r="G37"/>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230</v>
      </c>
      <c r="B1" s="390" t="str">
        <f>'1. key ratios'!B1</f>
        <v>სს ”საქართველოს ბანკი”</v>
      </c>
    </row>
    <row r="2" spans="1:6" s="17" customFormat="1" ht="15.75" customHeight="1">
      <c r="A2" s="17" t="s">
        <v>231</v>
      </c>
      <c r="B2" s="391">
        <f>'1. key ratios'!B2</f>
        <v>43281</v>
      </c>
      <c r="C2"/>
      <c r="D2"/>
      <c r="E2"/>
      <c r="F2"/>
    </row>
    <row r="3" spans="1:6" s="17" customFormat="1" ht="15.75" customHeight="1">
      <c r="C3"/>
      <c r="D3"/>
      <c r="E3"/>
      <c r="F3"/>
    </row>
    <row r="4" spans="1:6" s="17" customFormat="1" ht="26.25" thickBot="1">
      <c r="A4" s="17" t="s">
        <v>659</v>
      </c>
      <c r="B4" s="173" t="s">
        <v>309</v>
      </c>
      <c r="C4" s="167" t="s">
        <v>134</v>
      </c>
      <c r="D4"/>
      <c r="E4"/>
      <c r="F4"/>
    </row>
    <row r="5" spans="1:6" ht="26.25">
      <c r="A5" s="168">
        <v>1</v>
      </c>
      <c r="B5" s="169" t="s">
        <v>695</v>
      </c>
      <c r="C5" s="260">
        <f>'7. LI1'!E21</f>
        <v>12216106950.072348</v>
      </c>
    </row>
    <row r="6" spans="1:6" s="158" customFormat="1">
      <c r="A6" s="100">
        <v>2.1</v>
      </c>
      <c r="B6" s="175" t="s">
        <v>310</v>
      </c>
      <c r="C6" s="377">
        <v>1080258755.3615</v>
      </c>
    </row>
    <row r="7" spans="1:6" s="4" customFormat="1" ht="25.5" outlineLevel="1">
      <c r="A7" s="174">
        <v>2.2000000000000002</v>
      </c>
      <c r="B7" s="170" t="s">
        <v>311</v>
      </c>
      <c r="C7" s="378">
        <v>1440405806.566</v>
      </c>
    </row>
    <row r="8" spans="1:6" s="4" customFormat="1" ht="26.25">
      <c r="A8" s="174">
        <v>3</v>
      </c>
      <c r="B8" s="171" t="s">
        <v>696</v>
      </c>
      <c r="C8" s="261">
        <f>SUM(C5:C7)</f>
        <v>14736771511.999847</v>
      </c>
    </row>
    <row r="9" spans="1:6" s="158" customFormat="1">
      <c r="A9" s="100">
        <v>4</v>
      </c>
      <c r="B9" s="178" t="s">
        <v>306</v>
      </c>
      <c r="C9" s="377">
        <v>141731874.83400002</v>
      </c>
    </row>
    <row r="10" spans="1:6" s="4" customFormat="1" ht="25.5" outlineLevel="1">
      <c r="A10" s="174">
        <v>5.0999999999999996</v>
      </c>
      <c r="B10" s="170" t="s">
        <v>317</v>
      </c>
      <c r="C10" s="378">
        <v>-611143186.62600994</v>
      </c>
    </row>
    <row r="11" spans="1:6" s="4" customFormat="1" ht="25.5" outlineLevel="1">
      <c r="A11" s="174">
        <v>5.2</v>
      </c>
      <c r="B11" s="170" t="s">
        <v>318</v>
      </c>
      <c r="C11" s="378">
        <v>-1412145891.43468</v>
      </c>
    </row>
    <row r="12" spans="1:6" s="4" customFormat="1">
      <c r="A12" s="174">
        <v>6</v>
      </c>
      <c r="B12" s="176" t="s">
        <v>307</v>
      </c>
      <c r="C12" s="378">
        <v>0</v>
      </c>
    </row>
    <row r="13" spans="1:6" s="4" customFormat="1" ht="15.75" thickBot="1">
      <c r="A13" s="177">
        <v>7</v>
      </c>
      <c r="B13" s="172" t="s">
        <v>308</v>
      </c>
      <c r="C13" s="262">
        <f>SUM(C8:C12)</f>
        <v>12855214308.773155</v>
      </c>
    </row>
    <row r="16" spans="1:6">
      <c r="C16" s="387"/>
    </row>
    <row r="17" spans="2:9" s="2" customFormat="1">
      <c r="B17" s="57"/>
      <c r="C17"/>
      <c r="D17"/>
      <c r="E17"/>
      <c r="F17"/>
      <c r="G17"/>
      <c r="H17"/>
      <c r="I17"/>
    </row>
    <row r="18" spans="2:9" s="2" customFormat="1">
      <c r="B18" s="54"/>
      <c r="C18" s="387"/>
      <c r="D18"/>
      <c r="E18"/>
      <c r="F18"/>
      <c r="G18"/>
      <c r="H18"/>
      <c r="I18"/>
    </row>
    <row r="19" spans="2:9" s="2" customFormat="1">
      <c r="B19" s="54"/>
      <c r="C19"/>
      <c r="D19"/>
      <c r="E19"/>
      <c r="F19"/>
      <c r="G19"/>
      <c r="H19"/>
      <c r="I19"/>
    </row>
    <row r="20" spans="2:9" s="2" customFormat="1">
      <c r="B20" s="56"/>
      <c r="C20" s="469"/>
      <c r="D20"/>
      <c r="E20"/>
      <c r="F20"/>
      <c r="G20"/>
      <c r="H20"/>
      <c r="I20"/>
    </row>
    <row r="21" spans="2:9" s="2" customFormat="1">
      <c r="B21" s="55"/>
      <c r="C21"/>
      <c r="D21"/>
      <c r="E21"/>
      <c r="F21"/>
      <c r="G21"/>
      <c r="H21"/>
      <c r="I21"/>
    </row>
    <row r="22" spans="2:9" s="2" customFormat="1">
      <c r="B22" s="56"/>
      <c r="C22"/>
      <c r="D22"/>
      <c r="E22"/>
      <c r="F22"/>
      <c r="G22"/>
      <c r="H22"/>
      <c r="I22"/>
    </row>
    <row r="23" spans="2:9" s="2" customFormat="1">
      <c r="B23" s="55"/>
      <c r="C23"/>
      <c r="D23"/>
      <c r="E23"/>
      <c r="F23"/>
      <c r="G23"/>
      <c r="H23"/>
      <c r="I23"/>
    </row>
    <row r="24" spans="2:9" s="2" customFormat="1">
      <c r="B24" s="55"/>
      <c r="C24"/>
      <c r="D24"/>
      <c r="E24"/>
      <c r="F24"/>
      <c r="G24"/>
      <c r="H24"/>
      <c r="I24"/>
    </row>
    <row r="25" spans="2:9" s="2" customFormat="1">
      <c r="B25" s="55"/>
      <c r="C25"/>
      <c r="D25"/>
      <c r="E25"/>
      <c r="F25"/>
      <c r="G25"/>
      <c r="H25"/>
      <c r="I25"/>
    </row>
    <row r="26" spans="2:9" s="2" customFormat="1">
      <c r="B26" s="55"/>
      <c r="C26"/>
      <c r="D26"/>
      <c r="E26"/>
      <c r="F26"/>
      <c r="G26"/>
      <c r="H26"/>
      <c r="I26"/>
    </row>
    <row r="27" spans="2:9" s="2" customFormat="1">
      <c r="B27" s="55"/>
      <c r="C27"/>
      <c r="D27"/>
      <c r="E27"/>
      <c r="F27"/>
      <c r="G27"/>
      <c r="H27"/>
      <c r="I27"/>
    </row>
    <row r="28" spans="2:9" s="2" customFormat="1">
      <c r="B28" s="56"/>
      <c r="C28"/>
      <c r="D28"/>
      <c r="E28"/>
      <c r="F28"/>
      <c r="G28"/>
      <c r="H28"/>
      <c r="I28"/>
    </row>
    <row r="29" spans="2:9" s="2" customFormat="1">
      <c r="B29" s="56"/>
      <c r="C29"/>
      <c r="D29"/>
      <c r="E29"/>
      <c r="F29"/>
      <c r="G29"/>
      <c r="H29"/>
      <c r="I29"/>
    </row>
    <row r="30" spans="2:9" s="2" customFormat="1">
      <c r="B30" s="56"/>
      <c r="C30"/>
      <c r="D30"/>
      <c r="E30"/>
      <c r="F30"/>
      <c r="G30"/>
      <c r="H30"/>
      <c r="I30"/>
    </row>
    <row r="31" spans="2:9" s="2" customFormat="1">
      <c r="B31" s="56"/>
      <c r="C31"/>
      <c r="D31"/>
      <c r="E31"/>
      <c r="F31"/>
      <c r="G31"/>
      <c r="H31"/>
      <c r="I31"/>
    </row>
    <row r="32" spans="2:9" s="2" customFormat="1">
      <c r="B32" s="56"/>
      <c r="C32"/>
      <c r="D32"/>
      <c r="E32"/>
      <c r="F32"/>
      <c r="G32"/>
      <c r="H32"/>
      <c r="I32"/>
    </row>
    <row r="33" spans="2:9" s="2" customFormat="1">
      <c r="B33" s="56"/>
      <c r="C33"/>
      <c r="D33"/>
      <c r="E33"/>
      <c r="F33"/>
      <c r="G33"/>
      <c r="H33"/>
      <c r="I33"/>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8Azy+aEewkveHXuOP4ktR7b4dD0=</DigestValue>
    </Reference>
    <Reference URI="#idOfficeObject" Type="http://www.w3.org/2000/09/xmldsig#Object">
      <DigestMethod Algorithm="http://www.w3.org/2000/09/xmldsig#sha1"/>
      <DigestValue>DxHl84cQFgX6B4ycnbZEROyUNEU=</DigestValue>
    </Reference>
    <Reference URI="#idSignedProperties" Type="http://uri.etsi.org/01903#SignedProperties">
      <Transforms>
        <Transform Algorithm="http://www.w3.org/TR/2001/REC-xml-c14n-20010315"/>
      </Transforms>
      <DigestMethod Algorithm="http://www.w3.org/2000/09/xmldsig#sha1"/>
      <DigestValue>iEcYtGUkWPDOsS/pTAmxY1nTK8s=</DigestValue>
    </Reference>
  </SignedInfo>
  <SignatureValue>OR+OwHtIZRpYYdKR+M32ltxPJpeAoOfWJ+5q0VUaIBY26am7nlye2OcXNsWWEdrr2hVfNaExm2AS
HEoCcIynPnwudcqiKuQtH2DAyC/lIPBXc3en4fNWCAZq7HyePSeivgSXIMV/hStBiiaCUuVNLlkf
MIWlRhr9kzgCbwX3IulFlS5mQv+DhP/dsVOb7LR/rH1OoZb9VO56QSjFfSQKwUoOE7i5jm2SAUxP
rInsJaFIlPj9NjcD+ivr/T2t5gKMRt+zCMmaYsUmcFufSrNE1mOzzeYYUxuyZGiLuzA24kkfpEkt
N71Pj+Z2BI91RRuQd6PyYgPFTNP9eh6mFm5c8w==</SignatureValue>
  <KeyInfo>
    <X509Data>
      <X509Certificate>MIIGQDCCBSigAwIBAgIKe1tkvQACAAAc2jANBgkqhkiG9w0BAQsFADBKMRIwEAYKCZImiZPyLGQB
GRYCZ2UxEzARBgoJkiaJk/IsZAEZFgNuYmcxHzAdBgNVBAMTFk5CRyBDbGFzcyAyIElOVCBTdWIg
Q0EwHhcNMTcwMjE1MTAwMTU2WhcNMTkwMjE1MTAwMTU2WjA+MRwwGgYDVQQKExNKU0MgQmFuayBP
ZiBHZW9yZ2lhMR4wHAYDVQQDExVCQkcgLSBUYXRvIFRvbWFzaHZpbGkwggEiMA0GCSqGSIb3DQEB
AQUAA4IBDwAwggEKAoIBAQDprCJK8ja94EJpYJ08M2LfcWia1z1RA0mGsRTQddTUQL3sjRZmPFEp
eR7BYC0qlrVMl/kwYdN4vLWju3KULIoi8WSXK0eg52SC3kFNCHW2ePDNJMY+GO3XkfkHBcCyqSUf
e3l1gw8CsxqjjVPEICk2HC60UW59udxoNtnJ6Jg6Q0qJPEVTJaIQdxmTNZgEw7TMtr4LfxE//JDk
LtHoD64mCgsPlhsbm3hTvRdUW8ra5i5hipytHYBAkSRt+Jf++xFfgCrHbkm54W/XCkorFRIMSyQj
+chQgOrAeyDPCGP91+9gQdgnbis5bRzzk8VHoET2V5tvdSuZmE5Vvxthz/5XAgMBAAGjggMyMIID
LjA8BgkrBgEEAYI3FQcELzAtBiUrBgEEAYI3FQjmsmCDjfVEhoGZCYO4oUqDvoRxBIPEkTOEg4hd
AgFkAgEdMB0GA1UdJQQWMBQGCCsGAQUFBwMCBggrBgEFBQcDBDALBgNVHQ8EBAMCB4AwJwYJKwYB
BAGCNxUKBBowGDAKBggrBgEFBQcDAjAKBggrBgEFBQcDBDAdBgNVHQ4EFgQUU8Fk2vOfyl3iQ9Xp
M9YAE3PPag8wHwYDVR0jBBgwFoAUwy7SL/BMLxnCJ4L89i6sarBJz8EwggElBgNVHR8EggEcMIIB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MjBTdWIlMjBDQSgyKS5jcnQwDQYJKoZIhvcNAQELBQADggEBAFm77Lj2mp4JjnPOqSCwPyjDt2p1
FD0W5LGcjnJeQ1PS/gtY7oXEsnxkCiclElD29PdQ6TFCnfPovNpsMmiXTdAFFQkh6yJ5dz8XwN9n
qSLoXiZAuTnszfisFe4iqSYkq2laVUDsXZDqB0spavbWfUDvsqWs53j1XzurG56Y1+obNKzKaZmi
zmKEC3XXxlECzDk1tTnSshCJrlyvqw8AJpbtZrBTupC/cMiHBuxzQWLA62A/zuSmA8qxb6687aU7
KPk3QX1bbWu2hxB/RTiXQhjVVMktu8PiAcQRjOQKlFuGYy1ibSTe7rJTP2kQfe0Obuo+y2T2A1HS
1v82n0qlEjM=</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5.xml?ContentType=application/vnd.openxmlformats-officedocument.spreadsheetml.worksheet+xml">
        <DigestMethod Algorithm="http://www.w3.org/2000/09/xmldsig#sha1"/>
        <DigestValue>tRb9vSIHvyP9bpwe1CLIg6Md03k=</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0.xml?ContentType=application/vnd.openxmlformats-officedocument.spreadsheetml.worksheet+xml">
        <DigestMethod Algorithm="http://www.w3.org/2000/09/xmldsig#sha1"/>
        <DigestValue>pTt8GeSMUZ0I1tG6nVj9cjBGyGM=</DigestValue>
      </Reference>
      <Reference URI="/xl/printerSettings/printerSettings5.bin?ContentType=application/vnd.openxmlformats-officedocument.spreadsheetml.printerSettings">
        <DigestMethod Algorithm="http://www.w3.org/2000/09/xmldsig#sha1"/>
        <DigestValue>jcabjNC3vb9MoTaOwAmEcttowiM=</DigestValue>
      </Reference>
      <Reference URI="/xl/worksheets/sheet12.xml?ContentType=application/vnd.openxmlformats-officedocument.spreadsheetml.worksheet+xml">
        <DigestMethod Algorithm="http://www.w3.org/2000/09/xmldsig#sha1"/>
        <DigestValue>oDF4lOFFF2+ByPTmzvE6cEo4ga8=</DigestValue>
      </Reference>
      <Reference URI="/xl/theme/theme1.xml?ContentType=application/vnd.openxmlformats-officedocument.theme+xml">
        <DigestMethod Algorithm="http://www.w3.org/2000/09/xmldsig#sha1"/>
        <DigestValue>9qmLS+LilE9mSl2hTMj5oHE8VR8=</DigestValue>
      </Reference>
      <Reference URI="/xl/sharedStrings.xml?ContentType=application/vnd.openxmlformats-officedocument.spreadsheetml.sharedStrings+xml">
        <DigestMethod Algorithm="http://www.w3.org/2000/09/xmldsig#sha1"/>
        <DigestValue>NU+8c9TiDawPoL9zaD7Xyn1+sfU=</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9.xml?ContentType=application/vnd.openxmlformats-officedocument.spreadsheetml.worksheet+xml">
        <DigestMethod Algorithm="http://www.w3.org/2000/09/xmldsig#sha1"/>
        <DigestValue>qQSD2SQKdFpnPjtpeTCW++2egFk=</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6.xml?ContentType=application/vnd.openxmlformats-officedocument.spreadsheetml.worksheet+xml">
        <DigestMethod Algorithm="http://www.w3.org/2000/09/xmldsig#sha1"/>
        <DigestValue>V4gvP50vWRMSkh/8y3xFuCjfuTU=</DigestValue>
      </Reference>
      <Reference URI="/xl/printerSettings/printerSettings8.bin?ContentType=application/vnd.openxmlformats-officedocument.spreadsheetml.printerSettings">
        <DigestMethod Algorithm="http://www.w3.org/2000/09/xmldsig#sha1"/>
        <DigestValue>JnNgYLmL8jnhSpAtso5lOE9vjLA=</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printerSettings/printerSettings2.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16xiYRHk4TKtQq5m92+YNc24+w4=</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7.xml?ContentType=application/vnd.openxmlformats-officedocument.spreadsheetml.worksheet+xml">
        <DigestMethod Algorithm="http://www.w3.org/2000/09/xmldsig#sha1"/>
        <DigestValue>7ndeLUKwE9ONmdWYVqup1DMan3Q=</DigestValue>
      </Reference>
      <Reference URI="/xl/printerSettings/printerSettings10.bin?ContentType=application/vnd.openxmlformats-officedocument.spreadsheetml.printerSettings">
        <DigestMethod Algorithm="http://www.w3.org/2000/09/xmldsig#sha1"/>
        <DigestValue>JnNgYLmL8jnhSpAtso5lOE9vjLA=</DigestValue>
      </Reference>
      <Reference URI="/xl/worksheets/sheet8.xml?ContentType=application/vnd.openxmlformats-officedocument.spreadsheetml.worksheet+xml">
        <DigestMethod Algorithm="http://www.w3.org/2000/09/xmldsig#sha1"/>
        <DigestValue>A5apxiLrYM9AhXwTgBHLI+3L4gI=</DigestValue>
      </Reference>
      <Reference URI="/xl/printerSettings/printerSettings9.bin?ContentType=application/vnd.openxmlformats-officedocument.spreadsheetml.printerSettings">
        <DigestMethod Algorithm="http://www.w3.org/2000/09/xmldsig#sha1"/>
        <DigestValue>JnNgYLmL8jnhSpAtso5lOE9vjLA=</DigestValue>
      </Reference>
      <Reference URI="/xl/worksheets/sheet11.xml?ContentType=application/vnd.openxmlformats-officedocument.spreadsheetml.worksheet+xml">
        <DigestMethod Algorithm="http://www.w3.org/2000/09/xmldsig#sha1"/>
        <DigestValue>sOe3Q497zUSgtl6djyn+t0V7Rtc=</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jcabjNC3vb9MoTaOwAmEcttowiM=</DigestValue>
      </Reference>
      <Reference URI="/xl/worksheets/sheet3.xml?ContentType=application/vnd.openxmlformats-officedocument.spreadsheetml.worksheet+xml">
        <DigestMethod Algorithm="http://www.w3.org/2000/09/xmldsig#sha1"/>
        <DigestValue>N6+3o6uTiR1qvEmVBJVAOoqFAHo=</DigestValue>
      </Reference>
      <Reference URI="/xl/printerSettings/printerSettings15.bin?ContentType=application/vnd.openxmlformats-officedocument.spreadsheetml.printerSettings">
        <DigestMethod Algorithm="http://www.w3.org/2000/09/xmldsig#sha1"/>
        <DigestValue>jcabjNC3vb9MoTaOwAmEcttowiM=</DigestValue>
      </Reference>
      <Reference URI="/xl/worksheets/sheet2.xml?ContentType=application/vnd.openxmlformats-officedocument.spreadsheetml.worksheet+xml">
        <DigestMethod Algorithm="http://www.w3.org/2000/09/xmldsig#sha1"/>
        <DigestValue>j655d2dr1N6sRvH77ehba8Liz0E=</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iuLxgS1lcxpzbz11AcZJCAJzT34=</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5hy+K7HbgPXPO/Hq5EHgi9xhAks=</DigestValue>
      </Reference>
      <Reference URI="/xl/worksheets/sheet18.xml?ContentType=application/vnd.openxmlformats-officedocument.spreadsheetml.worksheet+xml">
        <DigestMethod Algorithm="http://www.w3.org/2000/09/xmldsig#sha1"/>
        <DigestValue>DuHo3uPiy0+sHuPYi5qxftzPR+c=</DigestValue>
      </Reference>
      <Reference URI="/xl/worksheets/sheet1.xml?ContentType=application/vnd.openxmlformats-officedocument.spreadsheetml.worksheet+xml">
        <DigestMethod Algorithm="http://www.w3.org/2000/09/xmldsig#sha1"/>
        <DigestValue>Nf58wovj2oi/GGXN+xE8eQz9ddw=</DigestValue>
      </Reference>
      <Reference URI="/xl/styles.xml?ContentType=application/vnd.openxmlformats-officedocument.spreadsheetml.styles+xml">
        <DigestMethod Algorithm="http://www.w3.org/2000/09/xmldsig#sha1"/>
        <DigestValue>Zy7/yWZ9DtvEmyORhuTQfYZnIGc=</DigestValue>
      </Reference>
      <Reference URI="/xl/worksheets/sheet17.xml?ContentType=application/vnd.openxmlformats-officedocument.spreadsheetml.worksheet+xml">
        <DigestMethod Algorithm="http://www.w3.org/2000/09/xmldsig#sha1"/>
        <DigestValue>L3Wa6zTBKBJ2Svr9ySWS4qIBAxk=</DigestValue>
      </Reference>
      <Reference URI="/xl/printerSettings/printerSettings1.bin?ContentType=application/vnd.openxmlformats-officedocument.spreadsheetml.printerSettings">
        <DigestMethod Algorithm="http://www.w3.org/2000/09/xmldsig#sha1"/>
        <DigestValue>JnNgYLmL8jnhSpAtso5lOE9vjLA=</DigestValue>
      </Reference>
      <Reference URI="/xl/worksheets/sheet16.xml?ContentType=application/vnd.openxmlformats-officedocument.spreadsheetml.worksheet+xml">
        <DigestMethod Algorithm="http://www.w3.org/2000/09/xmldsig#sha1"/>
        <DigestValue>bOXtwvfJIFqhAM6iVnIxMuuUGpk=</DigestValue>
      </Reference>
      <Reference URI="/xl/printerSettings/printerSettings17.bin?ContentType=application/vnd.openxmlformats-officedocument.spreadsheetml.printerSettings">
        <DigestMethod Algorithm="http://www.w3.org/2000/09/xmldsig#sha1"/>
        <DigestValue>jcabjNC3vb9MoTaOwAmEcttowiM=</DigestValue>
      </Reference>
      <Reference URI="/xl/calcChain.xml?ContentType=application/vnd.openxmlformats-officedocument.spreadsheetml.calcChain+xml">
        <DigestMethod Algorithm="http://www.w3.org/2000/09/xmldsig#sha1"/>
        <DigestValue>+oMjVxy0U1sgqFkZNjB6je9ccaE=</DigestValue>
      </Reference>
      <Reference URI="/xl/printerSettings/printerSettings19.bin?ContentType=application/vnd.openxmlformats-officedocument.spreadsheetml.printerSettings">
        <DigestMethod Algorithm="http://www.w3.org/2000/09/xmldsig#sha1"/>
        <DigestValue>jcabjNC3vb9MoTaOwAmEcttowiM=</DigestValue>
      </Reference>
      <Reference URI="/xl/worksheets/sheet15.xml?ContentType=application/vnd.openxmlformats-officedocument.spreadsheetml.worksheet+xml">
        <DigestMethod Algorithm="http://www.w3.org/2000/09/xmldsig#sha1"/>
        <DigestValue>4GdXXRBRvlZyqvqJ+0f3go/hQ1I=</DigestValue>
      </Reference>
      <Reference URI="/xl/worksheets/sheet13.xml?ContentType=application/vnd.openxmlformats-officedocument.spreadsheetml.worksheet+xml">
        <DigestMethod Algorithm="http://www.w3.org/2000/09/xmldsig#sha1"/>
        <DigestValue>KvD2UFIGOefRpRvD7+Q0jcJnp8A=</DigestValue>
      </Reference>
      <Reference URI="/xl/worksheets/sheet14.xml?ContentType=application/vnd.openxmlformats-officedocument.spreadsheetml.worksheet+xml">
        <DigestMethod Algorithm="http://www.w3.org/2000/09/xmldsig#sha1"/>
        <DigestValue>j/aWY9zL/1CuEDz6iBF5XaeMF7w=</DigestValue>
      </Reference>
      <Reference URI="/xl/printerSettings/printerSettings18.bin?ContentType=application/vnd.openxmlformats-officedocument.spreadsheetml.printerSettings">
        <DigestMethod Algorithm="http://www.w3.org/2000/09/xmldsig#sha1"/>
        <DigestValue>h1cfDX90fneGw34KtpcfAlbbCy0=</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2018-07-31T10:20:16Z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PG1-BBG-QQ-20180630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2018-07-31T10:20:16Z</xd:SigningTime>
          <xd:SigningCertificate>
            <xd:Cert>
              <xd:CertDigest>
                <DigestMethod Algorithm="http://www.w3.org/2000/09/xmldsig#sha1"/>
                <DigestValue>Mi+dhQHLtPpT+In/5RJDoCiqoRo=</DigestValue>
              </xd:CertDigest>
              <xd:IssuerSerial>
                <X509IssuerName>CN=NBG Class 2 INT Sub CA, DC=nbg, DC=ge</X509IssuerName>
                <X509SerialNumber>582536990061856911531226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1I+UdcGHzR6lA0FFYzKm4z3eb2Q=</DigestValue>
    </Reference>
    <Reference URI="#idOfficeObject" Type="http://www.w3.org/2000/09/xmldsig#Object">
      <DigestMethod Algorithm="http://www.w3.org/2000/09/xmldsig#sha1"/>
      <DigestValue>DxHl84cQFgX6B4ycnbZEROyUNEU=</DigestValue>
    </Reference>
    <Reference URI="#idSignedProperties" Type="http://uri.etsi.org/01903#SignedProperties">
      <Transforms>
        <Transform Algorithm="http://www.w3.org/TR/2001/REC-xml-c14n-20010315"/>
      </Transforms>
      <DigestMethod Algorithm="http://www.w3.org/2000/09/xmldsig#sha1"/>
      <DigestValue>QRy4rvFXJD/JbuJFlkXCLS0oCgc=</DigestValue>
    </Reference>
  </SignedInfo>
  <SignatureValue>Ogj2KjtyuKWo/7Aq9sjaFkJkTl1sR+Asu2Zna9EssSXfYuO+Iz2VBIu7t/pkQGLM6kDHbX1b3u+b
NF223aTwHp3ZJvCp/rRjfea6ijOTdo1kmwmSf0RCvUgTsPWCGEgN8uVj7T15Jo5YBFSJt1VFixqC
NHhQQJgRxvtbJueV+xe/QkfzIsNZfNcdVYw6jRlT/YYEhH/YxPNlRhOR1r/mZD+L6+UJQxhrUx0S
dP3E91ueWhavISGxMrNLF6YBpnqZeMNYQ0Lt3+MGw7IREFuSgZaFNOikxRkdIjbUeW4GiL8UqDw2
BE3wfdVPFgMmFBm9nACQWUFzGo+nP0BFFwRARQ==</SignatureValue>
  <KeyInfo>
    <X509Data>
      <X509Certificate>MIIGQDCCBSigAwIBAgIKe9Km9gACAABDWDANBgkqhkiG9w0BAQsFADBKMRIwEAYKCZImiZPyLGQB
GRYCZ2UxEzARBgoJkiaJk/IsZAEZFgNuYmcxHzAdBgNVBAMTFk5CRyBDbGFzcyAyIElOVCBTdWIg
Q0EwHhcNMTcxMDE4MDgzMTIxWhcNMTkxMDE4MDgzMTIxWjA+MRwwGgYDVQQKExNKU0MgQmFuayBP
ZiBHZW9yZ2lhMR4wHAYDVQQDExVCQkcgLSBEYXZpZCBUc2lrbGF1cmkwggEiMA0GCSqGSIb3DQEB
AQUAA4IBDwAwggEKAoIBAQDouGWMmJ7N7zbFPUSQEjQ1Nxm5R2SOfh/+P1T9vvYjms5zy92gBvO7
Rwxd1If4wmzBcM20TvYXo6hUUyVvYNLBxJ0fbJSz1TYXlrWcaKAt9NBSzLh6sw3CsOHGiQqDgmrD
xtvIpEVLxMXoFmY4/wZdSnMWu5hEXLByCAYjU6R9JkbqokS8gbT51SHi8a/ZdOx0Nxh86yQ7DArw
zcP3deF1yFwy7PNZ7+pckkHFe2lGELgpyOmTE3l548E8DVz4ZLjyLRqTY3VYu6JzvkrJM/vEvcbW
X/3y2UyYI6W3iXf2fcBXqF+faTteV70fAKSdBKYp8DMVylhyZ+yW4C45xS4fAgMBAAGjggMyMIID
LjA8BgkrBgEEAYI3FQcELzAtBiUrBgEEAYI3FQjmsmCDjfVEhoGZCYO4oUqDvoRxBIPEkTOEg4hd
AgFkAgEdMB0GA1UdJQQWMBQGCCsGAQUFBwMCBggrBgEFBQcDBDALBgNVHQ8EBAMCB4AwJwYJKwYB
BAGCNxUKBBowGDAKBggrBgEFBQcDAjAKBggrBgEFBQcDBDAdBgNVHQ4EFgQUOsjYtIWCH89hfC+x
oUGYoSIr/wgwHwYDVR0jBBgwFoAUwy7SL/BMLxnCJ4L89i6sarBJz8EwggElBgNVHR8EggEcMIIB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MjBTdWIlMjBDQSgyKS5jcnQwDQYJKoZIhvcNAQELBQADggEBALAQzNlrfI6omXrn5+UqBb6m3oSp
bUXpiOIt1hcaliedpFfzrJ4UfHkTd19DbNjKrvZ6NJpy6pqUoQLkIzbkCOxwwFs3TQhGWadANGi6
p2sb7NOasSgu1yx6pj2lyqPPZcZDViiFMqUSZ2ysyKYDdpxb3KBE3SKIlFJElL9WnTrPfeAF+A5b
JlltrOaXC1KIwuh6ARd2ZiMy26WsZ+AfnGkJ2IeK2dwhzLQogXFvWbiQWO0/KIZFHOLp7tsnm6jG
4r7DDJthMfPjQM39N/rgNe0L3NbnAZ15Uf3oRl/oPgHcGaf5FwSn0CQcPtFYWxSrBbirIpnVG2uQ
ScIRvNwaCc4=</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5.xml?ContentType=application/vnd.openxmlformats-officedocument.spreadsheetml.worksheet+xml">
        <DigestMethod Algorithm="http://www.w3.org/2000/09/xmldsig#sha1"/>
        <DigestValue>tRb9vSIHvyP9bpwe1CLIg6Md03k=</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0.xml?ContentType=application/vnd.openxmlformats-officedocument.spreadsheetml.worksheet+xml">
        <DigestMethod Algorithm="http://www.w3.org/2000/09/xmldsig#sha1"/>
        <DigestValue>pTt8GeSMUZ0I1tG6nVj9cjBGyGM=</DigestValue>
      </Reference>
      <Reference URI="/xl/printerSettings/printerSettings5.bin?ContentType=application/vnd.openxmlformats-officedocument.spreadsheetml.printerSettings">
        <DigestMethod Algorithm="http://www.w3.org/2000/09/xmldsig#sha1"/>
        <DigestValue>jcabjNC3vb9MoTaOwAmEcttowiM=</DigestValue>
      </Reference>
      <Reference URI="/xl/worksheets/sheet12.xml?ContentType=application/vnd.openxmlformats-officedocument.spreadsheetml.worksheet+xml">
        <DigestMethod Algorithm="http://www.w3.org/2000/09/xmldsig#sha1"/>
        <DigestValue>oDF4lOFFF2+ByPTmzvE6cEo4ga8=</DigestValue>
      </Reference>
      <Reference URI="/xl/theme/theme1.xml?ContentType=application/vnd.openxmlformats-officedocument.theme+xml">
        <DigestMethod Algorithm="http://www.w3.org/2000/09/xmldsig#sha1"/>
        <DigestValue>9qmLS+LilE9mSl2hTMj5oHE8VR8=</DigestValue>
      </Reference>
      <Reference URI="/xl/sharedStrings.xml?ContentType=application/vnd.openxmlformats-officedocument.spreadsheetml.sharedStrings+xml">
        <DigestMethod Algorithm="http://www.w3.org/2000/09/xmldsig#sha1"/>
        <DigestValue>NU+8c9TiDawPoL9zaD7Xyn1+sfU=</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9.xml?ContentType=application/vnd.openxmlformats-officedocument.spreadsheetml.worksheet+xml">
        <DigestMethod Algorithm="http://www.w3.org/2000/09/xmldsig#sha1"/>
        <DigestValue>qQSD2SQKdFpnPjtpeTCW++2egFk=</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6.xml?ContentType=application/vnd.openxmlformats-officedocument.spreadsheetml.worksheet+xml">
        <DigestMethod Algorithm="http://www.w3.org/2000/09/xmldsig#sha1"/>
        <DigestValue>V4gvP50vWRMSkh/8y3xFuCjfuTU=</DigestValue>
      </Reference>
      <Reference URI="/xl/printerSettings/printerSettings8.bin?ContentType=application/vnd.openxmlformats-officedocument.spreadsheetml.printerSettings">
        <DigestMethod Algorithm="http://www.w3.org/2000/09/xmldsig#sha1"/>
        <DigestValue>JnNgYLmL8jnhSpAtso5lOE9vjLA=</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printerSettings/printerSettings2.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16xiYRHk4TKtQq5m92+YNc24+w4=</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7.xml?ContentType=application/vnd.openxmlformats-officedocument.spreadsheetml.worksheet+xml">
        <DigestMethod Algorithm="http://www.w3.org/2000/09/xmldsig#sha1"/>
        <DigestValue>7ndeLUKwE9ONmdWYVqup1DMan3Q=</DigestValue>
      </Reference>
      <Reference URI="/xl/printerSettings/printerSettings10.bin?ContentType=application/vnd.openxmlformats-officedocument.spreadsheetml.printerSettings">
        <DigestMethod Algorithm="http://www.w3.org/2000/09/xmldsig#sha1"/>
        <DigestValue>JnNgYLmL8jnhSpAtso5lOE9vjLA=</DigestValue>
      </Reference>
      <Reference URI="/xl/worksheets/sheet8.xml?ContentType=application/vnd.openxmlformats-officedocument.spreadsheetml.worksheet+xml">
        <DigestMethod Algorithm="http://www.w3.org/2000/09/xmldsig#sha1"/>
        <DigestValue>A5apxiLrYM9AhXwTgBHLI+3L4gI=</DigestValue>
      </Reference>
      <Reference URI="/xl/printerSettings/printerSettings9.bin?ContentType=application/vnd.openxmlformats-officedocument.spreadsheetml.printerSettings">
        <DigestMethod Algorithm="http://www.w3.org/2000/09/xmldsig#sha1"/>
        <DigestValue>JnNgYLmL8jnhSpAtso5lOE9vjLA=</DigestValue>
      </Reference>
      <Reference URI="/xl/worksheets/sheet11.xml?ContentType=application/vnd.openxmlformats-officedocument.spreadsheetml.worksheet+xml">
        <DigestMethod Algorithm="http://www.w3.org/2000/09/xmldsig#sha1"/>
        <DigestValue>sOe3Q497zUSgtl6djyn+t0V7Rtc=</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jcabjNC3vb9MoTaOwAmEcttowiM=</DigestValue>
      </Reference>
      <Reference URI="/xl/worksheets/sheet3.xml?ContentType=application/vnd.openxmlformats-officedocument.spreadsheetml.worksheet+xml">
        <DigestMethod Algorithm="http://www.w3.org/2000/09/xmldsig#sha1"/>
        <DigestValue>N6+3o6uTiR1qvEmVBJVAOoqFAHo=</DigestValue>
      </Reference>
      <Reference URI="/xl/printerSettings/printerSettings15.bin?ContentType=application/vnd.openxmlformats-officedocument.spreadsheetml.printerSettings">
        <DigestMethod Algorithm="http://www.w3.org/2000/09/xmldsig#sha1"/>
        <DigestValue>jcabjNC3vb9MoTaOwAmEcttowiM=</DigestValue>
      </Reference>
      <Reference URI="/xl/worksheets/sheet2.xml?ContentType=application/vnd.openxmlformats-officedocument.spreadsheetml.worksheet+xml">
        <DigestMethod Algorithm="http://www.w3.org/2000/09/xmldsig#sha1"/>
        <DigestValue>j655d2dr1N6sRvH77ehba8Liz0E=</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iuLxgS1lcxpzbz11AcZJCAJzT34=</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5hy+K7HbgPXPO/Hq5EHgi9xhAks=</DigestValue>
      </Reference>
      <Reference URI="/xl/worksheets/sheet18.xml?ContentType=application/vnd.openxmlformats-officedocument.spreadsheetml.worksheet+xml">
        <DigestMethod Algorithm="http://www.w3.org/2000/09/xmldsig#sha1"/>
        <DigestValue>DuHo3uPiy0+sHuPYi5qxftzPR+c=</DigestValue>
      </Reference>
      <Reference URI="/xl/worksheets/sheet1.xml?ContentType=application/vnd.openxmlformats-officedocument.spreadsheetml.worksheet+xml">
        <DigestMethod Algorithm="http://www.w3.org/2000/09/xmldsig#sha1"/>
        <DigestValue>Nf58wovj2oi/GGXN+xE8eQz9ddw=</DigestValue>
      </Reference>
      <Reference URI="/xl/styles.xml?ContentType=application/vnd.openxmlformats-officedocument.spreadsheetml.styles+xml">
        <DigestMethod Algorithm="http://www.w3.org/2000/09/xmldsig#sha1"/>
        <DigestValue>Zy7/yWZ9DtvEmyORhuTQfYZnIGc=</DigestValue>
      </Reference>
      <Reference URI="/xl/worksheets/sheet17.xml?ContentType=application/vnd.openxmlformats-officedocument.spreadsheetml.worksheet+xml">
        <DigestMethod Algorithm="http://www.w3.org/2000/09/xmldsig#sha1"/>
        <DigestValue>L3Wa6zTBKBJ2Svr9ySWS4qIBAxk=</DigestValue>
      </Reference>
      <Reference URI="/xl/printerSettings/printerSettings1.bin?ContentType=application/vnd.openxmlformats-officedocument.spreadsheetml.printerSettings">
        <DigestMethod Algorithm="http://www.w3.org/2000/09/xmldsig#sha1"/>
        <DigestValue>JnNgYLmL8jnhSpAtso5lOE9vjLA=</DigestValue>
      </Reference>
      <Reference URI="/xl/worksheets/sheet16.xml?ContentType=application/vnd.openxmlformats-officedocument.spreadsheetml.worksheet+xml">
        <DigestMethod Algorithm="http://www.w3.org/2000/09/xmldsig#sha1"/>
        <DigestValue>bOXtwvfJIFqhAM6iVnIxMuuUGpk=</DigestValue>
      </Reference>
      <Reference URI="/xl/printerSettings/printerSettings17.bin?ContentType=application/vnd.openxmlformats-officedocument.spreadsheetml.printerSettings">
        <DigestMethod Algorithm="http://www.w3.org/2000/09/xmldsig#sha1"/>
        <DigestValue>jcabjNC3vb9MoTaOwAmEcttowiM=</DigestValue>
      </Reference>
      <Reference URI="/xl/calcChain.xml?ContentType=application/vnd.openxmlformats-officedocument.spreadsheetml.calcChain+xml">
        <DigestMethod Algorithm="http://www.w3.org/2000/09/xmldsig#sha1"/>
        <DigestValue>+oMjVxy0U1sgqFkZNjB6je9ccaE=</DigestValue>
      </Reference>
      <Reference URI="/xl/printerSettings/printerSettings19.bin?ContentType=application/vnd.openxmlformats-officedocument.spreadsheetml.printerSettings">
        <DigestMethod Algorithm="http://www.w3.org/2000/09/xmldsig#sha1"/>
        <DigestValue>jcabjNC3vb9MoTaOwAmEcttowiM=</DigestValue>
      </Reference>
      <Reference URI="/xl/worksheets/sheet15.xml?ContentType=application/vnd.openxmlformats-officedocument.spreadsheetml.worksheet+xml">
        <DigestMethod Algorithm="http://www.w3.org/2000/09/xmldsig#sha1"/>
        <DigestValue>4GdXXRBRvlZyqvqJ+0f3go/hQ1I=</DigestValue>
      </Reference>
      <Reference URI="/xl/worksheets/sheet13.xml?ContentType=application/vnd.openxmlformats-officedocument.spreadsheetml.worksheet+xml">
        <DigestMethod Algorithm="http://www.w3.org/2000/09/xmldsig#sha1"/>
        <DigestValue>KvD2UFIGOefRpRvD7+Q0jcJnp8A=</DigestValue>
      </Reference>
      <Reference URI="/xl/worksheets/sheet14.xml?ContentType=application/vnd.openxmlformats-officedocument.spreadsheetml.worksheet+xml">
        <DigestMethod Algorithm="http://www.w3.org/2000/09/xmldsig#sha1"/>
        <DigestValue>j/aWY9zL/1CuEDz6iBF5XaeMF7w=</DigestValue>
      </Reference>
      <Reference URI="/xl/printerSettings/printerSettings18.bin?ContentType=application/vnd.openxmlformats-officedocument.spreadsheetml.printerSettings">
        <DigestMethod Algorithm="http://www.w3.org/2000/09/xmldsig#sha1"/>
        <DigestValue>h1cfDX90fneGw34KtpcfAlbbCy0=</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2018-07-31T10:23:56Z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PG1-BBG-QQ-20180630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2018-07-31T10:23:56Z</xd:SigningTime>
          <xd:SigningCertificate>
            <xd:Cert>
              <xd:CertDigest>
                <DigestMethod Algorithm="http://www.w3.org/2000/09/xmldsig#sha1"/>
                <DigestValue>HZPUMxuDdRLcDOJFQP1R56ITiEo=</DigestValue>
              </xd:CertDigest>
              <xd:IssuerSerial>
                <X509IssuerName>CN=NBG Class 2 INT Sub CA, DC=nbg, DC=ge</X509IssuerName>
                <X509SerialNumber>584736924451908523934552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lpstr>Sheet7</vt:lpstr>
      <vt:lpstr>'14. LCR'!Print_Area</vt:lpstr>
      <vt:lpstr>'2. RC'!Print_Area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2018-07-31T10:20:12Z</dcterms:modified>
</cp:coreProperties>
</file>